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"/>
    </mc:Choice>
  </mc:AlternateContent>
  <bookViews>
    <workbookView xWindow="0" yWindow="0" windowWidth="28800" windowHeight="11715"/>
  </bookViews>
  <sheets>
    <sheet name="PAA ENERO 2026" sheetId="1" r:id="rId1"/>
  </sheets>
  <definedNames>
    <definedName name="_xlnm._FilterDatabase" localSheetId="0" hidden="1">'PAA ENERO 2026'!$A$7:$Y$38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V47" i="1"/>
  <c r="L47" i="1"/>
  <c r="W46" i="1"/>
  <c r="M46" i="1"/>
  <c r="W45" i="1"/>
  <c r="M45" i="1"/>
  <c r="W44" i="1"/>
  <c r="M44" i="1"/>
  <c r="W43" i="1"/>
  <c r="M43" i="1"/>
  <c r="W39" i="1"/>
  <c r="M39" i="1"/>
  <c r="W38" i="1"/>
  <c r="M38" i="1"/>
  <c r="W37" i="1"/>
  <c r="M37" i="1"/>
  <c r="M35" i="1"/>
  <c r="W35" i="1" s="1"/>
  <c r="W34" i="1"/>
  <c r="M34" i="1"/>
  <c r="W33" i="1"/>
  <c r="M33" i="1"/>
  <c r="W32" i="1"/>
  <c r="M32" i="1"/>
  <c r="W31" i="1"/>
  <c r="M31" i="1"/>
  <c r="W30" i="1"/>
  <c r="M30" i="1"/>
  <c r="W29" i="1"/>
  <c r="M29" i="1"/>
  <c r="W28" i="1"/>
  <c r="M28" i="1"/>
  <c r="W27" i="1"/>
  <c r="M27" i="1"/>
  <c r="W25" i="1"/>
  <c r="M25" i="1"/>
  <c r="W24" i="1"/>
  <c r="M24" i="1"/>
  <c r="W23" i="1"/>
  <c r="M23" i="1"/>
  <c r="W21" i="1"/>
  <c r="M21" i="1"/>
  <c r="W20" i="1"/>
  <c r="M20" i="1"/>
  <c r="W19" i="1"/>
  <c r="M19" i="1"/>
  <c r="W18" i="1"/>
  <c r="M18" i="1"/>
  <c r="W17" i="1"/>
  <c r="M17" i="1"/>
  <c r="W16" i="1"/>
  <c r="M16" i="1"/>
  <c r="W15" i="1"/>
  <c r="M15" i="1"/>
  <c r="W14" i="1"/>
  <c r="M14" i="1"/>
  <c r="W13" i="1"/>
  <c r="M13" i="1"/>
  <c r="W12" i="1"/>
  <c r="M12" i="1"/>
  <c r="W11" i="1"/>
  <c r="M11" i="1"/>
  <c r="W10" i="1"/>
  <c r="M10" i="1"/>
  <c r="W9" i="1"/>
  <c r="M9" i="1"/>
  <c r="W8" i="1"/>
  <c r="W47" i="1" s="1"/>
  <c r="M8" i="1"/>
  <c r="M47" i="1" s="1"/>
  <c r="M6" i="1"/>
  <c r="O6" i="1" s="1"/>
  <c r="O5" i="1"/>
  <c r="L5" i="1"/>
  <c r="B57" i="1" s="1"/>
  <c r="B58" i="1" s="1"/>
  <c r="B59" i="1" s="1"/>
  <c r="W50" i="1" l="1"/>
</calcChain>
</file>

<file path=xl/comments1.xml><?xml version="1.0" encoding="utf-8"?>
<comments xmlns="http://schemas.openxmlformats.org/spreadsheetml/2006/main">
  <authors>
    <author>Verónica López López</author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charset val="1"/>
          </rPr>
          <t>Verónica López López:</t>
        </r>
        <r>
          <rPr>
            <sz val="9"/>
            <color indexed="81"/>
            <rFont val="Tahoma"/>
            <charset val="1"/>
          </rPr>
          <t xml:space="preserve">
280 SMMLV (Ley 1150 de 2007. Art. 2. Núm. 2. Literales b) y ss. )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<sst xmlns="http://schemas.openxmlformats.org/spreadsheetml/2006/main" count="420" uniqueCount="160">
  <si>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</si>
  <si>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</si>
  <si>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</si>
  <si>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</si>
  <si>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</si>
  <si>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</si>
  <si>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</si>
  <si>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</si>
  <si>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</si>
  <si>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</si>
  <si>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</si>
  <si>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</si>
  <si>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</si>
  <si>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</si>
  <si>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</si>
  <si>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</si>
  <si>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Verónica López López</t>
  </si>
  <si>
    <t>% de Ejecución</t>
  </si>
  <si>
    <t>Vigencia del Plan de Adquisiciones: 
Año 2026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</si>
  <si>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</si>
  <si>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</si>
  <si>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</si>
  <si>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</si>
  <si>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</si>
  <si>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</si>
  <si>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</si>
  <si>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</si>
  <si>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</si>
  <si>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</si>
  <si>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</si>
  <si>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</si>
  <si>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</si>
  <si>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</si>
  <si>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</si>
  <si>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</si>
  <si>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</si>
  <si>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</si>
  <si>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</si>
  <si>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</si>
  <si>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</si>
  <si>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</si>
  <si>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</si>
  <si>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</si>
  <si>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</si>
  <si>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</si>
  <si>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</si>
  <si>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</si>
  <si>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>Dirección de Desarrollo Tecnológico</t>
  </si>
  <si>
    <t>43232805;81112100</t>
  </si>
  <si>
    <t>Renovación ante LACNIC de la membresía del direccionamiento IPv6 a nombre de la Contraloría Distrital de Medellín</t>
  </si>
  <si>
    <t>Otros productos metálicos y paquetes de software</t>
  </si>
  <si>
    <t>CCE-16</t>
  </si>
  <si>
    <t>Secretaría General</t>
  </si>
  <si>
    <t>CO-ANT-05001</t>
  </si>
  <si>
    <t>604 4033160 
ext 7780</t>
  </si>
  <si>
    <t>veronica.lopez@cdm.gov.co</t>
  </si>
  <si>
    <t>Adquirir certificados de seguridad digital SSL.</t>
  </si>
  <si>
    <t xml:space="preserve">Adquirir UPS (Sistema de Alimentación Ininterrumpida) para la sede del archivo central. </t>
  </si>
  <si>
    <t>Otros servicios prestados a las empresas y servicios de producción</t>
  </si>
  <si>
    <t xml:space="preserve">Renovar licencias del dominio CGM por tres (3) años. </t>
  </si>
  <si>
    <t>81112200;81112209</t>
  </si>
  <si>
    <t>Prestación de servicios profesionales de Soporte, mantenimiento y actualización a distancia del aplicativo KACTUS HR, de tal forma que se garantice un buen funcionamiento de los programas instalados en la Contraloría Distrital de Medellín</t>
  </si>
  <si>
    <t>Prestación de servicios profesionales de Soporte, mantenimiento y actualización a distancia del aplicativo SEVEN ERP, de tal forma que se garantice un buen funcionamiento de los programas instalados en la Contraloría Distrital de Medellín</t>
  </si>
  <si>
    <t>Adquirir soporte y actualización del Sistema de Gestión Documental MERCURIO</t>
  </si>
  <si>
    <t>Prestar servicio de soporte y mantenimiento a la herramienta informática para el Sistema Integrado de Gestión – ISOLUCIÓN</t>
  </si>
  <si>
    <t>Prestar servicios especializados para soporte, mantenimiento, capacitación y acompañamiento al software GESTION TRANSPARENTE, sistema de apoyo misional de la Contraloría Distrital de Medellín</t>
  </si>
  <si>
    <t>81112003;81111600</t>
  </si>
  <si>
    <t>Prestar servicios profesionales en seguridad de la infraestructura tecnológica de la Contraloría Distrital de Medellín, así como brindar apoyo técnico especializado para la implementación, seguimiento y fortalecimiento del Modelo de Seguridad y Privacidad de la Información – MSPI, conforme a los lineamientos establecidos por el Ministerio de Tecnologías de la Información y las Comunicaciones (MinTIC).</t>
  </si>
  <si>
    <t>Prestar servicios profesionales especializados de ingeniería de Nivel 3 para el soporte, mantenimiento y atención de incidentes en el equipamiento físico y virtual del datacenter de la Contraloría Distrital de Medellín, incluyendo infraestructura local y en la nube, con el fin de garantizar la disponibilidad, continuidad y seguridad de los servicios tecnológicos institucionales.</t>
  </si>
  <si>
    <t>Prestar servicios de almacenamiento en NUBE ORACLE CLOUD.</t>
  </si>
  <si>
    <t>Prestar servicio de conectividad internet y valor agregado, servicios de telecomunicaciones para la sede de la Contraloría Distrital de Medellín.</t>
  </si>
  <si>
    <t>Dirección de Gestión del Conocimiento, Capacitación e Investigaciones</t>
  </si>
  <si>
    <t>Contratación Servicios de Educación para el cumplimiento del PIC - Ley 1416 de 2010 equivalente al 2%</t>
  </si>
  <si>
    <t>Servicios de Educación</t>
  </si>
  <si>
    <t>CD0072026</t>
  </si>
  <si>
    <t>Contraloría Auxiliar de Participación Ciudadana</t>
  </si>
  <si>
    <t xml:space="preserve">Prestación de servicios de apoyo a la gestión de la Contraloría Auxiliar de Participación Ciudadana en los eventos con la ciudadanía. </t>
  </si>
  <si>
    <t xml:space="preserve">Otros servicios prestados a las empresas y servicios de produccion </t>
  </si>
  <si>
    <t>CD0052026</t>
  </si>
  <si>
    <t>Oficina Asesora de Planeación</t>
  </si>
  <si>
    <t>80101505;94131504</t>
  </si>
  <si>
    <t>Prestación de servicios para realizar auditoría de renovación certificado de Calidad bajo la norma ISO 9001:2015; y renovar la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</si>
  <si>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</si>
  <si>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</si>
  <si>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37001:2025; y la Formación del Equipo Auditor en las normas ISO 19011, 9001 y 37001</t>
  </si>
  <si>
    <t xml:space="preserve">212020200800
</t>
  </si>
  <si>
    <t xml:space="preserve">Otros servicios prestados a las empresas y servicios de producción
</t>
  </si>
  <si>
    <t>CD0022026</t>
  </si>
  <si>
    <t>Prestación de servicios para realizar auditoría de renovación certificado Antisoborno bajo la norma ISO 37001:2025 de la CDM.</t>
  </si>
  <si>
    <t>1</t>
  </si>
  <si>
    <t>Direccion de Recursos Fisicos y Financieros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</si>
  <si>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</si>
  <si>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</si>
  <si>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Dirección de Talento Humano</t>
  </si>
  <si>
    <t>Prestación de servicios de Área Protegida para Urgencias y Emergencias en la CDM 2026</t>
  </si>
  <si>
    <t xml:space="preserve">Otros servicios para la comunidad sociales y personales </t>
  </si>
  <si>
    <t>CCE-10</t>
  </si>
  <si>
    <t>Prestación de Servicios para las actividades de Promoción y Prevención de la Salud del SG-SST de la CDM 2026</t>
  </si>
  <si>
    <t>CD0082026</t>
  </si>
  <si>
    <t>Revisión, Recarga, Mantenimiento  y Compra de extintores para la CDM 2026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</si>
  <si>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</si>
  <si>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</si>
  <si>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</si>
  <si>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CD0062026</t>
  </si>
  <si>
    <t>15101505;15101506</t>
  </si>
  <si>
    <t>Suministro y abastecimiento de combustible y derivados del petróleo como gasolina corriente, gasolina extra y diésel, para los vehículos de propiedad de la Contraloría Distrital de Medellín, durante el año 2026.</t>
  </si>
  <si>
    <t>Productos de hornos de coque; productos de refinación de
petróleo y combustible nuclear</t>
  </si>
  <si>
    <t>CCE-99</t>
  </si>
  <si>
    <t>Recarga electrónica de los dispositivos TAG a partir de la activación de la cuenta de la plataforma electrónica Flypass, para pago electrónico de peajes de los vehículos de la Entidad para la vigencia 2026.</t>
  </si>
  <si>
    <t>Servicios de transporte</t>
  </si>
  <si>
    <t>90121502;78111502</t>
  </si>
  <si>
    <t>Suministro de tiquetes aéreos para los diferentes destinos locales, nacionales e internacionales de los funcionarios de la Contraloría Distrital de Medellín durante el año 2026.</t>
  </si>
  <si>
    <t>CCE-07</t>
  </si>
  <si>
    <t>Servicios de educación</t>
  </si>
  <si>
    <t>78102201;78102203;78102204;78102205</t>
  </si>
  <si>
    <t>Prestación del servicio de mensajería expresa consistente en la recepción, recolección, clasificación, transporte y entrega de objetos postales hasta de 5 kilogramos, conforme lo requiera la contraloría distrital de Medellín; en las modalidades de mensajería expresa normal, mensajería expresa urgente, a nivel urbano y rural, nacional e internacional.</t>
  </si>
  <si>
    <t>Otros comercio y distribución; servicios de suministro de comidas y bebidas (excepto alojamiento, servicios de transporte, servicios de distribución de electricidad, gas y agua)</t>
  </si>
  <si>
    <t>78181503;78181505;78181507;27112701</t>
  </si>
  <si>
    <t>Prestación de servicios de mantenimiento preventivo y correctivo integral, con suministro de repuestos, accesorios, llantas, insumos, mano de obra, lavado general, equipo de carretera y la gestión del certificado de revisión técnico-mecánica y de emisión de gases para el parque automotor de la Contraloría Distrital de Medellín en la vigencia 2026.</t>
  </si>
  <si>
    <t xml:space="preserve">Otros servicios prestados a las empresas y servicios de producción </t>
  </si>
  <si>
    <t>CCE-06</t>
  </si>
  <si>
    <t>76111500;90101700</t>
  </si>
  <si>
    <t>Suministrar personal, insumos de mantenimiento, y elementos, maquinaria, equipos y herramientas, para prestar el servicio de aseo, cafetería y mantenimiento locativo en las
instalaciones de la Contraloría Distrital de Medellín y las sedes externas que lo requieran. Además, prestar el servicio de fumigación.</t>
  </si>
  <si>
    <t>Otros bienes transportables (excepto productos metálicos, maquinaria y equipo)</t>
  </si>
  <si>
    <t>Servicios de limpieza</t>
  </si>
  <si>
    <t xml:space="preserve">Oficina Asesora de Comunicaciones 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</si>
  <si>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</si>
  <si>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CD0042026</t>
  </si>
  <si>
    <t xml:space="preserve">82101500;80111600;80141600;82101800; 82101801
</t>
  </si>
  <si>
    <t>Contrato de prestación de servicios con administración delegada de recursos para la ejecución de la estrategia comunicacional de la Contraloría Distrital de Medellín.</t>
  </si>
  <si>
    <t>0</t>
  </si>
  <si>
    <t>CD0092026</t>
  </si>
  <si>
    <t>Contraloría Auxiliar de Responsabilidad Fiscal y Jurisdicción Coactiva</t>
  </si>
  <si>
    <t>Prestación de servicios profesionales y apoyo a la gestión de la Contraloría Auxiliar de Responsabilidad Fiscal y Jurisdicción Coactiva - Abogado</t>
  </si>
  <si>
    <t>CD0032026</t>
  </si>
  <si>
    <t>Oficina Asesora Juridica</t>
  </si>
  <si>
    <t>Prestación de Servicios Profesionales y Apoyo a la gestión de la Oficina Asesora de Jurídica (Abogado)</t>
  </si>
  <si>
    <t>CD0012026</t>
  </si>
  <si>
    <t>Liberados en presupuesto</t>
  </si>
  <si>
    <t>Pendiente por comprometer del PAA</t>
  </si>
  <si>
    <t>Modificaciones mes</t>
  </si>
  <si>
    <t>Con proceso en Secop II o TVEC</t>
  </si>
  <si>
    <t>Contratados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</si>
  <si>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</si>
  <si>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</si>
  <si>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</si>
  <si>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</si>
  <si>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</si>
  <si>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</si>
  <si>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Diferencia conciliada</t>
  </si>
  <si>
    <t>Modificaciones ENERO 2026</t>
  </si>
  <si>
    <t>Comunicaciones: Inclusión 2 lineas (contratista en diseño grafico y estrategia comunicacional)</t>
  </si>
  <si>
    <t>Responsabilidad Fiscal: Inclusión 1 linea (contratista abogado)</t>
  </si>
  <si>
    <t>Participación Ciudadana: Modificar valor a la linea (contrato de eventos de ciudadania)</t>
  </si>
  <si>
    <t>Secretaria General: Disminuir valor de la linea (contrato de tiquetes aereos)</t>
  </si>
  <si>
    <t>Juridica: Inclusión 1 linea (contratista abogado)</t>
  </si>
  <si>
    <t>Desarrollo Tecnologico: Suprimir 3 lineas, modificar 10 lineas en valor y tiempo</t>
  </si>
  <si>
    <t>Secretaria General: Disminuir valor de la linea (contrato de mantenimiento preventivo y correctivo disminuir en $ 13,200,000)</t>
  </si>
  <si>
    <t>Participación Ciudadana: Modificar objeto del contrato</t>
  </si>
  <si>
    <t>Secretaria General: De la linea de tiquetes aereos del rubro 604 disminuir $ 3,000,000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</si>
</sst>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  <numFmt numFmtId="169" formatCode="_-[$$-240A]\ * #,##0_-;\-[$$-240A]\ * #,##0_-;_-[$$-240A]\ * &quot;-&quot;??_-;_-@_-"/>
    <numFmt numFmtId="170" formatCode="#,###\ &quot;COP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0" fontId="4" fillId="0" borderId="0">
      <alignment vertical="center"/>
    </xf>
    <xf numFmtId="49" fontId="12" fillId="0" borderId="0" applyFill="0" applyBorder="0" applyProtection="0">
      <alignment horizontal="left" vertical="center"/>
    </xf>
    <xf numFmtId="170" fontId="18" fillId="0" borderId="0" applyFont="0" applyFill="0" applyBorder="0" applyAlignment="0" applyProtection="0"/>
  </cellStyleXfs>
  <cellXfs count="217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5" xfId="4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5" fillId="2" borderId="12" xfId="4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5" applyNumberFormat="1" applyFont="1" applyFill="1" applyBorder="1" applyAlignment="1">
      <alignment horizontal="center" vertical="center" wrapText="1"/>
    </xf>
    <xf numFmtId="1" fontId="5" fillId="2" borderId="12" xfId="4" applyNumberFormat="1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/>
    </xf>
    <xf numFmtId="165" fontId="3" fillId="2" borderId="12" xfId="4" applyNumberFormat="1" applyFont="1" applyFill="1" applyBorder="1" applyAlignment="1">
      <alignment horizontal="center" vertical="center"/>
    </xf>
    <xf numFmtId="165" fontId="3" fillId="2" borderId="12" xfId="4" applyNumberFormat="1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justify" vertical="center" wrapText="1"/>
    </xf>
    <xf numFmtId="0" fontId="5" fillId="2" borderId="14" xfId="4" applyFont="1" applyFill="1" applyBorder="1" applyAlignment="1">
      <alignment horizontal="justify" vertical="center" wrapText="1"/>
    </xf>
    <xf numFmtId="0" fontId="5" fillId="2" borderId="15" xfId="4" applyFont="1" applyFill="1" applyBorder="1" applyAlignment="1">
      <alignment horizontal="justify" vertical="center" wrapText="1"/>
    </xf>
    <xf numFmtId="165" fontId="9" fillId="2" borderId="12" xfId="4" applyNumberFormat="1" applyFont="1" applyFill="1" applyBorder="1" applyAlignment="1">
      <alignment horizontal="right" vertical="center" wrapText="1"/>
    </xf>
    <xf numFmtId="165" fontId="3" fillId="2" borderId="12" xfId="4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4" applyNumberFormat="1" applyFont="1" applyFill="1" applyBorder="1" applyAlignment="1">
      <alignment horizontal="center" vertical="center" wrapText="1"/>
    </xf>
    <xf numFmtId="166" fontId="3" fillId="2" borderId="12" xfId="3" applyNumberFormat="1" applyFont="1" applyFill="1" applyBorder="1" applyAlignment="1">
      <alignment horizontal="center" vertical="center"/>
    </xf>
    <xf numFmtId="0" fontId="3" fillId="0" borderId="16" xfId="6" applyFont="1" applyFill="1" applyBorder="1" applyProtection="1">
      <alignment horizontal="center" vertical="center"/>
    </xf>
    <xf numFmtId="0" fontId="3" fillId="0" borderId="17" xfId="6" applyFont="1" applyFill="1" applyBorder="1" applyAlignment="1" applyProtection="1">
      <alignment horizontal="center" vertical="center" wrapText="1"/>
    </xf>
    <xf numFmtId="0" fontId="3" fillId="0" borderId="17" xfId="6" applyFont="1" applyFill="1" applyBorder="1" applyProtection="1">
      <alignment horizontal="center" vertical="center"/>
    </xf>
    <xf numFmtId="1" fontId="3" fillId="0" borderId="17" xfId="6" applyNumberFormat="1" applyFont="1" applyFill="1" applyBorder="1" applyAlignment="1" applyProtection="1">
      <alignment horizontal="center" vertical="center" wrapText="1"/>
    </xf>
    <xf numFmtId="1" fontId="3" fillId="0" borderId="11" xfId="6" applyNumberFormat="1" applyFont="1" applyFill="1" applyBorder="1" applyAlignment="1" applyProtection="1">
      <alignment horizontal="center" vertical="center" wrapText="1"/>
    </xf>
    <xf numFmtId="0" fontId="3" fillId="0" borderId="11" xfId="6" applyFont="1" applyFill="1" applyBorder="1" applyAlignment="1" applyProtection="1">
      <alignment horizontal="center" vertical="center" wrapText="1"/>
    </xf>
    <xf numFmtId="0" fontId="3" fillId="0" borderId="12" xfId="6" applyFont="1" applyFill="1" applyBorder="1" applyAlignment="1" applyProtection="1">
      <alignment horizontal="center" vertical="center" wrapText="1"/>
    </xf>
    <xf numFmtId="49" fontId="3" fillId="0" borderId="12" xfId="6" applyNumberFormat="1" applyFont="1" applyFill="1" applyBorder="1" applyAlignment="1" applyProtection="1">
      <alignment horizontal="center" vertical="center" wrapText="1"/>
    </xf>
    <xf numFmtId="3" fontId="3" fillId="0" borderId="12" xfId="6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3" fillId="4" borderId="0" xfId="0" applyFont="1" applyFill="1" applyBorder="1"/>
    <xf numFmtId="167" fontId="13" fillId="4" borderId="0" xfId="0" applyNumberFormat="1" applyFont="1" applyFill="1" applyBorder="1"/>
    <xf numFmtId="167" fontId="4" fillId="2" borderId="18" xfId="0" applyNumberFormat="1" applyFont="1" applyFill="1" applyBorder="1" applyAlignment="1">
      <alignment horizontal="center" vertical="center" wrapText="1"/>
    </xf>
    <xf numFmtId="167" fontId="4" fillId="2" borderId="18" xfId="2" applyNumberFormat="1" applyFont="1" applyFill="1" applyBorder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center" vertical="center" wrapText="1"/>
    </xf>
    <xf numFmtId="167" fontId="4" fillId="2" borderId="11" xfId="2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49" fontId="18" fillId="2" borderId="17" xfId="8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/>
    <xf numFmtId="0" fontId="20" fillId="2" borderId="0" xfId="0" applyFont="1" applyFill="1" applyBorder="1"/>
    <xf numFmtId="0" fontId="20" fillId="2" borderId="18" xfId="0" applyFont="1" applyFill="1" applyBorder="1"/>
    <xf numFmtId="0" fontId="20" fillId="2" borderId="15" xfId="0" applyFont="1" applyFill="1" applyBorder="1"/>
    <xf numFmtId="0" fontId="20" fillId="2" borderId="12" xfId="0" applyFont="1" applyFill="1" applyBorder="1"/>
    <xf numFmtId="0" fontId="1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9" fontId="15" fillId="0" borderId="11" xfId="0" applyNumberFormat="1" applyFont="1" applyFill="1" applyBorder="1" applyAlignment="1">
      <alignment horizontal="center" vertical="center" wrapText="1"/>
    </xf>
    <xf numFmtId="167" fontId="15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8" applyFont="1" applyFill="1" applyBorder="1" applyAlignment="1" applyProtection="1">
      <alignment horizontal="center" vertical="center" wrapText="1"/>
      <protection locked="0"/>
    </xf>
    <xf numFmtId="49" fontId="14" fillId="4" borderId="0" xfId="8" applyFont="1" applyFill="1" applyBorder="1" applyAlignment="1" applyProtection="1">
      <alignment horizontal="center" vertical="center" wrapText="1"/>
      <protection locked="0"/>
    </xf>
    <xf numFmtId="49" fontId="4" fillId="0" borderId="0" xfId="8" applyFont="1" applyFill="1" applyBorder="1" applyAlignment="1" applyProtection="1">
      <alignment horizontal="center" vertical="center" wrapText="1"/>
      <protection locked="0"/>
    </xf>
    <xf numFmtId="167" fontId="15" fillId="0" borderId="11" xfId="2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8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4" fillId="0" borderId="0" xfId="2" applyNumberFormat="1" applyFont="1" applyFill="1" applyBorder="1" applyAlignment="1">
      <alignment horizontal="center" vertical="center" wrapText="1"/>
    </xf>
    <xf numFmtId="49" fontId="15" fillId="6" borderId="12" xfId="8" applyFont="1" applyFill="1" applyBorder="1" applyAlignment="1" applyProtection="1">
      <alignment horizontal="center" vertical="center" wrapText="1"/>
      <protection locked="0"/>
    </xf>
    <xf numFmtId="165" fontId="2" fillId="0" borderId="12" xfId="0" applyNumberFormat="1" applyFont="1" applyBorder="1"/>
    <xf numFmtId="0" fontId="2" fillId="6" borderId="12" xfId="0" applyFont="1" applyFill="1" applyBorder="1"/>
    <xf numFmtId="3" fontId="2" fillId="0" borderId="12" xfId="0" applyNumberFormat="1" applyFont="1" applyBorder="1"/>
    <xf numFmtId="0" fontId="0" fillId="7" borderId="0" xfId="0" applyFill="1"/>
    <xf numFmtId="0" fontId="2" fillId="0" borderId="0" xfId="0" applyFont="1"/>
    <xf numFmtId="0" fontId="0" fillId="8" borderId="0" xfId="0" applyFill="1"/>
    <xf numFmtId="0" fontId="0" fillId="5" borderId="0" xfId="0" applyFill="1"/>
    <xf numFmtId="0" fontId="21" fillId="0" borderId="0" xfId="0" applyFont="1"/>
    <xf numFmtId="0" fontId="2" fillId="6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 applyAlignment="1">
      <alignment vertical="center"/>
    </xf>
    <xf numFmtId="3" fontId="0" fillId="0" borderId="12" xfId="0" applyNumberFormat="1" applyBorder="1"/>
    <xf numFmtId="0" fontId="0" fillId="0" borderId="12" xfId="0" applyBorder="1"/>
    <xf numFmtId="3" fontId="22" fillId="0" borderId="0" xfId="0" applyNumberFormat="1" applyFont="1"/>
    <xf numFmtId="3" fontId="0" fillId="2" borderId="12" xfId="0" applyNumberFormat="1" applyFill="1" applyBorder="1"/>
    <xf numFmtId="168" fontId="0" fillId="0" borderId="0" xfId="0" applyNumberFormat="1"/>
    <xf numFmtId="3" fontId="2" fillId="6" borderId="12" xfId="0" applyNumberFormat="1" applyFont="1" applyFill="1" applyBorder="1"/>
    <xf numFmtId="3" fontId="0" fillId="6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3" fontId="2" fillId="6" borderId="13" xfId="0" applyNumberFormat="1" applyFont="1" applyFill="1" applyBorder="1" applyAlignment="1">
      <alignment horizontal="center"/>
    </xf>
    <xf numFmtId="3" fontId="2" fillId="6" borderId="14" xfId="0" applyNumberFormat="1" applyFont="1" applyFill="1" applyBorder="1" applyAlignment="1">
      <alignment horizontal="center"/>
    </xf>
    <xf numFmtId="3" fontId="2" fillId="6" borderId="15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4" fillId="2" borderId="12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49" fontId="4" fillId="2" borderId="12" xfId="7" applyNumberFormat="1" applyFont="1" applyFill="1" applyBorder="1" applyAlignment="1">
      <alignment horizontal="left" vertical="center" wrapText="1"/>
    </xf>
    <xf numFmtId="1" fontId="4" fillId="2" borderId="12" xfId="6" applyNumberFormat="1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9" borderId="12" xfId="6" applyFont="1" applyFill="1" applyBorder="1" applyAlignment="1" applyProtection="1">
      <alignment horizontal="center" vertical="center" wrapText="1"/>
    </xf>
    <xf numFmtId="167" fontId="4" fillId="2" borderId="12" xfId="2" applyNumberFormat="1" applyFont="1" applyFill="1" applyBorder="1" applyAlignment="1">
      <alignment vertical="center" wrapText="1"/>
    </xf>
    <xf numFmtId="167" fontId="4" fillId="2" borderId="12" xfId="0" applyNumberFormat="1" applyFont="1" applyFill="1" applyBorder="1" applyAlignment="1">
      <alignment vertical="center" wrapText="1"/>
    </xf>
    <xf numFmtId="49" fontId="4" fillId="2" borderId="12" xfId="8" applyFont="1" applyFill="1" applyBorder="1" applyAlignment="1" applyProtection="1">
      <alignment horizontal="center" vertical="center" wrapText="1"/>
      <protection locked="0"/>
    </xf>
    <xf numFmtId="49" fontId="4" fillId="9" borderId="18" xfId="8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12" xfId="7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4" fillId="2" borderId="18" xfId="6" applyNumberFormat="1" applyFont="1" applyFill="1" applyBorder="1" applyAlignment="1" applyProtection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167" fontId="4" fillId="2" borderId="18" xfId="2" applyNumberFormat="1" applyFont="1" applyFill="1" applyBorder="1" applyAlignment="1">
      <alignment vertical="center" wrapText="1"/>
    </xf>
    <xf numFmtId="49" fontId="4" fillId="2" borderId="18" xfId="8" applyFont="1" applyFill="1" applyBorder="1" applyAlignment="1" applyProtection="1">
      <alignment horizontal="center" vertical="center" wrapText="1"/>
      <protection locked="0"/>
    </xf>
    <xf numFmtId="49" fontId="15" fillId="2" borderId="18" xfId="8" applyFont="1" applyFill="1" applyBorder="1" applyAlignment="1" applyProtection="1">
      <alignment horizontal="center" vertical="center" wrapText="1"/>
      <protection locked="0"/>
    </xf>
    <xf numFmtId="167" fontId="4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169" fontId="4" fillId="2" borderId="11" xfId="0" applyNumberFormat="1" applyFont="1" applyFill="1" applyBorder="1" applyAlignment="1">
      <alignment horizontal="center" vertical="center" wrapText="1"/>
    </xf>
    <xf numFmtId="49" fontId="4" fillId="2" borderId="11" xfId="8" applyFont="1" applyFill="1" applyBorder="1" applyAlignment="1" applyProtection="1">
      <alignment horizontal="center" vertical="center" wrapText="1"/>
      <protection locked="0"/>
    </xf>
    <xf numFmtId="49" fontId="4" fillId="9" borderId="11" xfId="8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169" fontId="4" fillId="2" borderId="12" xfId="0" applyNumberFormat="1" applyFont="1" applyFill="1" applyBorder="1" applyAlignment="1">
      <alignment horizontal="center" vertical="center" wrapText="1"/>
    </xf>
    <xf numFmtId="49" fontId="15" fillId="2" borderId="12" xfId="8" applyFont="1" applyFill="1" applyBorder="1" applyAlignment="1" applyProtection="1">
      <alignment horizontal="center" vertical="center" wrapText="1"/>
      <protection locked="0"/>
    </xf>
    <xf numFmtId="167" fontId="4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6" applyFont="1" applyFill="1" applyBorder="1" applyAlignment="1" applyProtection="1">
      <alignment horizontal="left" vertical="center" wrapText="1"/>
    </xf>
    <xf numFmtId="0" fontId="4" fillId="2" borderId="12" xfId="6" applyFont="1" applyFill="1" applyBorder="1" applyAlignment="1" applyProtection="1">
      <alignment horizontal="center" vertical="center" wrapText="1"/>
    </xf>
    <xf numFmtId="3" fontId="4" fillId="2" borderId="12" xfId="9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8" applyFont="1" applyFill="1" applyBorder="1" applyAlignment="1" applyProtection="1">
      <alignment horizontal="center" vertical="center" wrapText="1"/>
      <protection locked="0"/>
    </xf>
    <xf numFmtId="168" fontId="5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8" xfId="6" applyFont="1" applyFill="1" applyBorder="1" applyAlignment="1" applyProtection="1">
      <alignment horizontal="left" vertical="center" wrapText="1"/>
    </xf>
    <xf numFmtId="0" fontId="4" fillId="2" borderId="18" xfId="6" applyFont="1" applyFill="1" applyBorder="1" applyAlignment="1" applyProtection="1">
      <alignment horizontal="left" vertical="center" wrapText="1"/>
    </xf>
    <xf numFmtId="1" fontId="4" fillId="2" borderId="18" xfId="6" applyNumberFormat="1" applyFont="1" applyFill="1" applyBorder="1" applyAlignment="1" applyProtection="1">
      <alignment vertical="center" wrapText="1"/>
    </xf>
    <xf numFmtId="0" fontId="4" fillId="2" borderId="18" xfId="6" applyFont="1" applyFill="1" applyBorder="1" applyAlignment="1" applyProtection="1">
      <alignment horizontal="center" vertical="center" wrapText="1"/>
    </xf>
    <xf numFmtId="0" fontId="4" fillId="2" borderId="18" xfId="6" applyFont="1" applyFill="1" applyBorder="1" applyAlignment="1" applyProtection="1">
      <alignment horizontal="center" vertical="center" wrapText="1"/>
    </xf>
    <xf numFmtId="3" fontId="4" fillId="2" borderId="18" xfId="9" applyNumberFormat="1" applyFont="1" applyFill="1" applyBorder="1" applyAlignment="1" applyProtection="1">
      <alignment horizontal="center" vertical="center" wrapText="1"/>
      <protection locked="0"/>
    </xf>
    <xf numFmtId="169" fontId="4" fillId="2" borderId="18" xfId="0" applyNumberFormat="1" applyFont="1" applyFill="1" applyBorder="1" applyAlignment="1">
      <alignment horizontal="center" vertical="center" wrapText="1"/>
    </xf>
    <xf numFmtId="49" fontId="4" fillId="2" borderId="18" xfId="8" applyFont="1" applyFill="1" applyBorder="1" applyAlignment="1" applyProtection="1">
      <alignment horizontal="center" vertical="center" wrapText="1"/>
      <protection locked="0"/>
    </xf>
    <xf numFmtId="49" fontId="14" fillId="9" borderId="18" xfId="8" applyFont="1" applyFill="1" applyBorder="1" applyAlignment="1" applyProtection="1">
      <alignment horizontal="center" vertical="center" wrapText="1"/>
      <protection locked="0"/>
    </xf>
    <xf numFmtId="49" fontId="15" fillId="2" borderId="18" xfId="8" applyFont="1" applyFill="1" applyBorder="1" applyAlignment="1" applyProtection="1">
      <alignment horizontal="center" vertical="center" wrapText="1"/>
      <protection locked="0"/>
    </xf>
    <xf numFmtId="0" fontId="19" fillId="2" borderId="11" xfId="6" applyFont="1" applyFill="1" applyBorder="1" applyAlignment="1" applyProtection="1">
      <alignment horizontal="left" vertical="center" wrapText="1"/>
    </xf>
    <xf numFmtId="0" fontId="4" fillId="2" borderId="11" xfId="6" applyFont="1" applyFill="1" applyBorder="1" applyAlignment="1" applyProtection="1">
      <alignment horizontal="left" vertical="center" wrapText="1"/>
    </xf>
    <xf numFmtId="1" fontId="4" fillId="2" borderId="11" xfId="6" applyNumberFormat="1" applyFont="1" applyFill="1" applyBorder="1" applyAlignment="1" applyProtection="1">
      <alignment horizontal="left" vertical="center" wrapText="1"/>
    </xf>
    <xf numFmtId="1" fontId="4" fillId="2" borderId="11" xfId="6" applyNumberFormat="1" applyFont="1" applyFill="1" applyBorder="1" applyAlignment="1" applyProtection="1">
      <alignment vertical="center" wrapText="1"/>
    </xf>
    <xf numFmtId="0" fontId="19" fillId="2" borderId="11" xfId="6" applyFont="1" applyFill="1" applyBorder="1" applyAlignment="1" applyProtection="1">
      <alignment horizontal="center" vertical="center" wrapText="1"/>
    </xf>
    <xf numFmtId="0" fontId="4" fillId="2" borderId="11" xfId="6" applyFont="1" applyFill="1" applyBorder="1" applyAlignment="1" applyProtection="1">
      <alignment horizontal="center" vertical="center" wrapText="1"/>
    </xf>
    <xf numFmtId="3" fontId="4" fillId="2" borderId="11" xfId="9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8" applyFont="1" applyFill="1" applyBorder="1" applyAlignment="1" applyProtection="1">
      <alignment horizontal="center" vertical="center" wrapText="1"/>
      <protection locked="0"/>
    </xf>
    <xf numFmtId="49" fontId="14" fillId="9" borderId="11" xfId="8" applyFont="1" applyFill="1" applyBorder="1" applyAlignment="1" applyProtection="1">
      <alignment horizontal="center" vertical="center" wrapText="1"/>
      <protection locked="0"/>
    </xf>
    <xf numFmtId="49" fontId="15" fillId="2" borderId="11" xfId="8" applyFont="1" applyFill="1" applyBorder="1" applyAlignment="1" applyProtection="1">
      <alignment horizontal="center" vertical="center" wrapText="1"/>
      <protection locked="0"/>
    </xf>
    <xf numFmtId="1" fontId="4" fillId="2" borderId="12" xfId="6" applyNumberFormat="1" applyFont="1" applyFill="1" applyBorder="1" applyAlignment="1" applyProtection="1">
      <alignment vertical="center" wrapText="1"/>
    </xf>
    <xf numFmtId="0" fontId="14" fillId="9" borderId="11" xfId="0" applyFont="1" applyFill="1" applyBorder="1" applyAlignment="1">
      <alignment horizontal="left" vertical="center" wrapText="1"/>
    </xf>
    <xf numFmtId="1" fontId="14" fillId="9" borderId="11" xfId="0" applyNumberFormat="1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vertical="center" wrapText="1"/>
    </xf>
    <xf numFmtId="0" fontId="14" fillId="9" borderId="11" xfId="0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49" fontId="15" fillId="9" borderId="12" xfId="8" applyFont="1" applyFill="1" applyBorder="1" applyAlignment="1" applyProtection="1">
      <alignment horizontal="center" vertical="center" wrapText="1"/>
      <protection locked="0"/>
    </xf>
    <xf numFmtId="168" fontId="4" fillId="9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9" borderId="18" xfId="0" applyNumberFormat="1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49" fontId="4" fillId="9" borderId="18" xfId="8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9" borderId="11" xfId="8" applyFont="1" applyFill="1" applyBorder="1" applyAlignment="1" applyProtection="1">
      <alignment horizontal="center" vertical="center" wrapText="1"/>
      <protection locked="0"/>
    </xf>
    <xf numFmtId="49" fontId="4" fillId="9" borderId="12" xfId="8" applyFont="1" applyFill="1" applyBorder="1" applyAlignment="1" applyProtection="1">
      <alignment horizontal="center" vertical="center" wrapText="1"/>
      <protection locked="0"/>
    </xf>
    <xf numFmtId="0" fontId="16" fillId="2" borderId="18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49" fontId="4" fillId="2" borderId="17" xfId="8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167" fontId="4" fillId="2" borderId="17" xfId="2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169" fontId="4" fillId="2" borderId="17" xfId="0" applyNumberFormat="1" applyFont="1" applyFill="1" applyBorder="1" applyAlignment="1">
      <alignment horizontal="center" vertical="center" wrapText="1"/>
    </xf>
    <xf numFmtId="167" fontId="4" fillId="2" borderId="17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167" fontId="4" fillId="2" borderId="12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67" fontId="4" fillId="2" borderId="12" xfId="2" applyNumberFormat="1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wrapText="1"/>
    </xf>
    <xf numFmtId="3" fontId="4" fillId="2" borderId="18" xfId="9" applyNumberFormat="1" applyFont="1" applyFill="1" applyBorder="1" applyAlignment="1" applyProtection="1">
      <alignment horizontal="center" vertical="center" wrapText="1"/>
      <protection locked="0"/>
    </xf>
    <xf numFmtId="167" fontId="4" fillId="2" borderId="18" xfId="0" applyNumberFormat="1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167" fontId="4" fillId="2" borderId="18" xfId="2" applyNumberFormat="1" applyFont="1" applyFill="1" applyBorder="1" applyAlignment="1">
      <alignment horizontal="center" vertical="center" wrapText="1"/>
    </xf>
  </cellXfs>
  <cellStyles count="10">
    <cellStyle name="BodyStyle" xfId="8"/>
    <cellStyle name="Currency" xfId="9"/>
    <cellStyle name="HeaderStyle" xfId="6"/>
    <cellStyle name="Hipervínculo 2" xfId="5"/>
    <cellStyle name="Millares" xfId="1" builtinId="3"/>
    <cellStyle name="Moneda" xfId="2" builtinId="4"/>
    <cellStyle name="Normal" xfId="0" builtinId="0"/>
    <cellStyle name="Normal 3" xfId="4"/>
    <cellStyle name="Normal_Formato necesidades Ppto y CISE2006" xfId="7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30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m.gov.co/cgm/Paginaweb/SitePages/home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V74"/>
  <sheetViews>
    <sheetView showGridLines="0" tabSelected="1" topLeftCell="F1" zoomScale="80" zoomScaleNormal="80" workbookViewId="0">
      <selection activeCell="R7" sqref="R7"/>
    </sheetView>
  </sheetViews>
  <sheetFormatPr baseColWidth="10" defaultColWidth="9.140625" defaultRowHeight="15" x14ac:dyDescent="0.25"/>
  <cols>
    <col min="1" max="1" width="40" customWidth="1"/>
    <col min="2" max="2" width="37.85546875" bestFit="1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110" customWidth="1"/>
    <col min="27" max="27" width="12.7109375" bestFit="1" customWidth="1"/>
  </cols>
  <sheetData>
    <row r="1" spans="1:25" s="7" customFormat="1" ht="39.75" customHeight="1" thickBo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5"/>
      <c r="W1" s="6"/>
      <c r="Y1" s="8"/>
    </row>
    <row r="2" spans="1:25" s="7" customFormat="1" ht="30.75" customHeight="1" thickBot="1" x14ac:dyDescent="0.25">
      <c r="A2" s="1" t="s">
        <v>2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2"/>
      <c r="W2" s="13"/>
      <c r="Y2" s="8"/>
    </row>
    <row r="3" spans="1:25" s="7" customFormat="1" ht="15.75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Y3" s="8"/>
    </row>
    <row r="4" spans="1:25" s="7" customFormat="1" ht="28.5" customHeight="1" x14ac:dyDescent="0.2">
      <c r="A4" s="17" t="s">
        <v>3</v>
      </c>
      <c r="B4" s="18" t="s">
        <v>4</v>
      </c>
      <c r="C4" s="17" t="s">
        <v>5</v>
      </c>
      <c r="D4" s="19" t="s">
        <v>6</v>
      </c>
      <c r="E4" s="20" t="s">
        <v>7</v>
      </c>
      <c r="F4" s="20"/>
      <c r="G4" s="20"/>
      <c r="H4" s="20" t="s">
        <v>8</v>
      </c>
      <c r="I4" s="20"/>
      <c r="J4" s="20"/>
      <c r="K4" s="20"/>
      <c r="L4" s="21" t="s">
        <v>9</v>
      </c>
      <c r="M4" s="21"/>
      <c r="N4" s="21"/>
      <c r="O4" s="20" t="s">
        <v>10</v>
      </c>
      <c r="P4" s="20"/>
      <c r="Q4" s="20"/>
      <c r="R4" s="22" t="s">
        <v>11</v>
      </c>
      <c r="S4" s="22"/>
      <c r="T4" s="22"/>
      <c r="U4" s="22"/>
      <c r="V4" s="22"/>
      <c r="W4" s="22"/>
      <c r="Y4" s="8"/>
    </row>
    <row r="5" spans="1:25" s="33" customFormat="1" ht="45.75" customHeight="1" x14ac:dyDescent="0.2">
      <c r="A5" s="23" t="s">
        <v>12</v>
      </c>
      <c r="B5" s="24" t="s">
        <v>13</v>
      </c>
      <c r="C5" s="24" t="s">
        <v>14</v>
      </c>
      <c r="D5" s="25" t="s">
        <v>15</v>
      </c>
      <c r="E5" s="26">
        <v>1027889434</v>
      </c>
      <c r="F5" s="26"/>
      <c r="G5" s="26"/>
      <c r="H5" s="27" t="s">
        <v>16</v>
      </c>
      <c r="I5" s="27"/>
      <c r="J5" s="27"/>
      <c r="K5" s="27"/>
      <c r="L5" s="28">
        <f>SUM(M8:M46)</f>
        <v>2603812140</v>
      </c>
      <c r="M5" s="28"/>
      <c r="N5" s="28"/>
      <c r="O5" s="29">
        <f>SUM(V8:V46)</f>
        <v>816381235</v>
      </c>
      <c r="P5" s="29"/>
      <c r="Q5" s="29"/>
      <c r="R5" s="30" t="s">
        <v>17</v>
      </c>
      <c r="S5" s="30"/>
      <c r="T5" s="30"/>
      <c r="U5" s="30"/>
      <c r="V5" s="30"/>
      <c r="W5" s="30"/>
      <c r="X5" s="31"/>
      <c r="Y5" s="32"/>
    </row>
    <row r="6" spans="1:25" s="7" customFormat="1" ht="99" customHeight="1" x14ac:dyDescent="0.2">
      <c r="A6" s="34" t="s">
        <v>18</v>
      </c>
      <c r="B6" s="34" t="s">
        <v>19</v>
      </c>
      <c r="C6" s="35" t="s">
        <v>20</v>
      </c>
      <c r="D6" s="36"/>
      <c r="E6" s="36"/>
      <c r="F6" s="36"/>
      <c r="G6" s="36"/>
      <c r="H6" s="36"/>
      <c r="I6" s="36"/>
      <c r="J6" s="36"/>
      <c r="K6" s="37"/>
      <c r="L6" s="34" t="s">
        <v>21</v>
      </c>
      <c r="M6" s="38">
        <f>280*1750905</f>
        <v>490253400</v>
      </c>
      <c r="N6" s="39" t="s">
        <v>22</v>
      </c>
      <c r="O6" s="38">
        <f>M6*10%</f>
        <v>49025340</v>
      </c>
      <c r="P6" s="40" t="s">
        <v>23</v>
      </c>
      <c r="Q6" s="41">
        <v>46023</v>
      </c>
      <c r="R6" s="42">
        <f>IFERROR(((O5)/L5)*100, "0")</f>
        <v>31.353307808143178</v>
      </c>
      <c r="S6" s="42"/>
      <c r="T6" s="42"/>
      <c r="U6" s="42"/>
      <c r="V6" s="42"/>
      <c r="W6" s="42"/>
      <c r="Y6" s="8"/>
    </row>
    <row r="7" spans="1:25" s="52" customFormat="1" ht="115.5" customHeight="1" x14ac:dyDescent="0.25">
      <c r="A7" s="43" t="s">
        <v>24</v>
      </c>
      <c r="B7" s="44" t="s">
        <v>25</v>
      </c>
      <c r="C7" s="45" t="s">
        <v>26</v>
      </c>
      <c r="D7" s="46" t="s">
        <v>27</v>
      </c>
      <c r="E7" s="47" t="s">
        <v>28</v>
      </c>
      <c r="F7" s="48" t="s">
        <v>29</v>
      </c>
      <c r="G7" s="48" t="s">
        <v>30</v>
      </c>
      <c r="H7" s="48" t="s">
        <v>31</v>
      </c>
      <c r="I7" s="48" t="s">
        <v>32</v>
      </c>
      <c r="J7" s="48" t="s">
        <v>33</v>
      </c>
      <c r="K7" s="48" t="s">
        <v>34</v>
      </c>
      <c r="L7" s="48" t="s">
        <v>35</v>
      </c>
      <c r="M7" s="48" t="s">
        <v>36</v>
      </c>
      <c r="N7" s="48" t="s">
        <v>37</v>
      </c>
      <c r="O7" s="48" t="s">
        <v>38</v>
      </c>
      <c r="P7" s="48" t="s">
        <v>39</v>
      </c>
      <c r="Q7" s="48" t="s">
        <v>40</v>
      </c>
      <c r="R7" s="49" t="s">
        <v>41</v>
      </c>
      <c r="S7" s="49" t="s">
        <v>42</v>
      </c>
      <c r="T7" s="49" t="s">
        <v>43</v>
      </c>
      <c r="U7" s="50" t="s">
        <v>44</v>
      </c>
      <c r="V7" s="51" t="s">
        <v>45</v>
      </c>
      <c r="W7" s="51" t="s">
        <v>46</v>
      </c>
      <c r="Y7" s="53"/>
    </row>
    <row r="8" spans="1:25" s="54" customFormat="1" ht="42.75" customHeight="1" x14ac:dyDescent="0.2">
      <c r="A8" s="111" t="s">
        <v>47</v>
      </c>
      <c r="B8" s="112" t="s">
        <v>48</v>
      </c>
      <c r="C8" s="113" t="s">
        <v>49</v>
      </c>
      <c r="D8" s="114">
        <v>212020100400</v>
      </c>
      <c r="E8" s="115" t="s">
        <v>50</v>
      </c>
      <c r="F8" s="116">
        <v>6</v>
      </c>
      <c r="G8" s="116">
        <v>6</v>
      </c>
      <c r="H8" s="116">
        <v>1</v>
      </c>
      <c r="I8" s="116">
        <v>1</v>
      </c>
      <c r="J8" s="117" t="s">
        <v>51</v>
      </c>
      <c r="K8" s="116">
        <v>0</v>
      </c>
      <c r="L8" s="118">
        <v>3359407</v>
      </c>
      <c r="M8" s="119">
        <f>+L8</f>
        <v>3359407</v>
      </c>
      <c r="N8" s="116">
        <v>0</v>
      </c>
      <c r="O8" s="116">
        <v>0</v>
      </c>
      <c r="P8" s="120" t="s">
        <v>52</v>
      </c>
      <c r="Q8" s="121" t="s">
        <v>53</v>
      </c>
      <c r="R8" s="121" t="s">
        <v>16</v>
      </c>
      <c r="S8" s="121" t="s">
        <v>54</v>
      </c>
      <c r="T8" s="121" t="s">
        <v>55</v>
      </c>
      <c r="U8" s="120"/>
      <c r="V8" s="122"/>
      <c r="W8" s="118">
        <f t="shared" ref="W8:W23" si="0">L8-V8</f>
        <v>3359407</v>
      </c>
      <c r="Y8" s="55"/>
    </row>
    <row r="9" spans="1:25" s="54" customFormat="1" ht="36" customHeight="1" x14ac:dyDescent="0.2">
      <c r="A9" s="111" t="s">
        <v>47</v>
      </c>
      <c r="B9" s="112">
        <v>43233200</v>
      </c>
      <c r="C9" s="113" t="s">
        <v>56</v>
      </c>
      <c r="D9" s="114">
        <v>212020100400</v>
      </c>
      <c r="E9" s="115" t="s">
        <v>50</v>
      </c>
      <c r="F9" s="116">
        <v>6</v>
      </c>
      <c r="G9" s="116">
        <v>6</v>
      </c>
      <c r="H9" s="116">
        <v>1</v>
      </c>
      <c r="I9" s="116">
        <v>1</v>
      </c>
      <c r="J9" s="117" t="s">
        <v>51</v>
      </c>
      <c r="K9" s="116">
        <v>0</v>
      </c>
      <c r="L9" s="118">
        <v>3505940</v>
      </c>
      <c r="M9" s="119">
        <f>+L9</f>
        <v>3505940</v>
      </c>
      <c r="N9" s="116">
        <v>0</v>
      </c>
      <c r="O9" s="116">
        <v>0</v>
      </c>
      <c r="P9" s="120" t="s">
        <v>52</v>
      </c>
      <c r="Q9" s="121" t="s">
        <v>53</v>
      </c>
      <c r="R9" s="121" t="s">
        <v>16</v>
      </c>
      <c r="S9" s="121" t="s">
        <v>54</v>
      </c>
      <c r="T9" s="121" t="s">
        <v>55</v>
      </c>
      <c r="U9" s="120"/>
      <c r="V9" s="122"/>
      <c r="W9" s="118">
        <f t="shared" si="0"/>
        <v>3505940</v>
      </c>
      <c r="Y9" s="55"/>
    </row>
    <row r="10" spans="1:25" s="54" customFormat="1" ht="36" customHeight="1" x14ac:dyDescent="0.2">
      <c r="A10" s="111" t="s">
        <v>47</v>
      </c>
      <c r="B10" s="112">
        <v>39121011</v>
      </c>
      <c r="C10" s="123" t="s">
        <v>57</v>
      </c>
      <c r="D10" s="114">
        <v>212020100400</v>
      </c>
      <c r="E10" s="115" t="s">
        <v>58</v>
      </c>
      <c r="F10" s="116">
        <v>2</v>
      </c>
      <c r="G10" s="116">
        <v>2</v>
      </c>
      <c r="H10" s="116">
        <v>1</v>
      </c>
      <c r="I10" s="116">
        <v>1</v>
      </c>
      <c r="J10" s="117" t="s">
        <v>51</v>
      </c>
      <c r="K10" s="116">
        <v>0</v>
      </c>
      <c r="L10" s="118">
        <v>5000000</v>
      </c>
      <c r="M10" s="119">
        <f>+L10</f>
        <v>5000000</v>
      </c>
      <c r="N10" s="116">
        <v>0</v>
      </c>
      <c r="O10" s="116">
        <v>0</v>
      </c>
      <c r="P10" s="120" t="s">
        <v>52</v>
      </c>
      <c r="Q10" s="121" t="s">
        <v>53</v>
      </c>
      <c r="R10" s="121" t="s">
        <v>16</v>
      </c>
      <c r="S10" s="121" t="s">
        <v>54</v>
      </c>
      <c r="T10" s="121" t="s">
        <v>55</v>
      </c>
      <c r="U10" s="120"/>
      <c r="V10" s="122"/>
      <c r="W10" s="118">
        <f t="shared" si="0"/>
        <v>5000000</v>
      </c>
      <c r="Y10" s="55"/>
    </row>
    <row r="11" spans="1:25" s="54" customFormat="1" ht="36" customHeight="1" x14ac:dyDescent="0.2">
      <c r="A11" s="111" t="s">
        <v>47</v>
      </c>
      <c r="B11" s="112">
        <v>81112106</v>
      </c>
      <c r="C11" s="113" t="s">
        <v>59</v>
      </c>
      <c r="D11" s="114">
        <v>212020100400</v>
      </c>
      <c r="E11" s="115" t="s">
        <v>50</v>
      </c>
      <c r="F11" s="116">
        <v>5</v>
      </c>
      <c r="G11" s="116">
        <v>5</v>
      </c>
      <c r="H11" s="116">
        <v>1</v>
      </c>
      <c r="I11" s="116">
        <v>1</v>
      </c>
      <c r="J11" s="117" t="s">
        <v>51</v>
      </c>
      <c r="K11" s="116">
        <v>0</v>
      </c>
      <c r="L11" s="118">
        <v>156900</v>
      </c>
      <c r="M11" s="119">
        <f>+L11</f>
        <v>156900</v>
      </c>
      <c r="N11" s="116">
        <v>0</v>
      </c>
      <c r="O11" s="116">
        <v>0</v>
      </c>
      <c r="P11" s="120" t="s">
        <v>52</v>
      </c>
      <c r="Q11" s="121" t="s">
        <v>53</v>
      </c>
      <c r="R11" s="121" t="s">
        <v>16</v>
      </c>
      <c r="S11" s="121" t="s">
        <v>54</v>
      </c>
      <c r="T11" s="121" t="s">
        <v>55</v>
      </c>
      <c r="U11" s="120"/>
      <c r="V11" s="122"/>
      <c r="W11" s="118">
        <f t="shared" si="0"/>
        <v>156900</v>
      </c>
      <c r="Y11" s="55"/>
    </row>
    <row r="12" spans="1:25" s="54" customFormat="1" ht="63.75" x14ac:dyDescent="0.2">
      <c r="A12" s="111" t="s">
        <v>47</v>
      </c>
      <c r="B12" s="112" t="s">
        <v>60</v>
      </c>
      <c r="C12" s="113" t="s">
        <v>61</v>
      </c>
      <c r="D12" s="114">
        <v>212020200800</v>
      </c>
      <c r="E12" s="115" t="s">
        <v>58</v>
      </c>
      <c r="F12" s="116">
        <v>10</v>
      </c>
      <c r="G12" s="116">
        <v>10</v>
      </c>
      <c r="H12" s="116">
        <v>3</v>
      </c>
      <c r="I12" s="116">
        <v>1</v>
      </c>
      <c r="J12" s="117" t="s">
        <v>51</v>
      </c>
      <c r="K12" s="116">
        <v>0</v>
      </c>
      <c r="L12" s="118">
        <v>17110602</v>
      </c>
      <c r="M12" s="119">
        <f>+L12</f>
        <v>17110602</v>
      </c>
      <c r="N12" s="116">
        <v>0</v>
      </c>
      <c r="O12" s="116">
        <v>0</v>
      </c>
      <c r="P12" s="120" t="s">
        <v>52</v>
      </c>
      <c r="Q12" s="121" t="s">
        <v>53</v>
      </c>
      <c r="R12" s="121" t="s">
        <v>16</v>
      </c>
      <c r="S12" s="121" t="s">
        <v>54</v>
      </c>
      <c r="T12" s="121" t="s">
        <v>55</v>
      </c>
      <c r="U12" s="120"/>
      <c r="V12" s="122"/>
      <c r="W12" s="118">
        <f t="shared" si="0"/>
        <v>17110602</v>
      </c>
      <c r="Y12" s="55"/>
    </row>
    <row r="13" spans="1:25" s="54" customFormat="1" ht="63.75" x14ac:dyDescent="0.2">
      <c r="A13" s="111" t="s">
        <v>47</v>
      </c>
      <c r="B13" s="112" t="s">
        <v>60</v>
      </c>
      <c r="C13" s="113" t="s">
        <v>62</v>
      </c>
      <c r="D13" s="114">
        <v>212020200800</v>
      </c>
      <c r="E13" s="115" t="s">
        <v>58</v>
      </c>
      <c r="F13" s="116">
        <v>10</v>
      </c>
      <c r="G13" s="116">
        <v>10</v>
      </c>
      <c r="H13" s="116">
        <v>3</v>
      </c>
      <c r="I13" s="116">
        <v>1</v>
      </c>
      <c r="J13" s="117" t="s">
        <v>51</v>
      </c>
      <c r="K13" s="116">
        <v>0</v>
      </c>
      <c r="L13" s="118">
        <v>30545718</v>
      </c>
      <c r="M13" s="119">
        <f t="shared" ref="M13:M24" si="1">L13</f>
        <v>30545718</v>
      </c>
      <c r="N13" s="116">
        <v>0</v>
      </c>
      <c r="O13" s="116">
        <v>0</v>
      </c>
      <c r="P13" s="120" t="s">
        <v>52</v>
      </c>
      <c r="Q13" s="121" t="s">
        <v>53</v>
      </c>
      <c r="R13" s="121" t="s">
        <v>16</v>
      </c>
      <c r="S13" s="121" t="s">
        <v>54</v>
      </c>
      <c r="T13" s="121" t="s">
        <v>55</v>
      </c>
      <c r="U13" s="120"/>
      <c r="V13" s="122"/>
      <c r="W13" s="118">
        <f t="shared" si="0"/>
        <v>30545718</v>
      </c>
      <c r="Y13" s="55"/>
    </row>
    <row r="14" spans="1:25" s="54" customFormat="1" ht="33" customHeight="1" x14ac:dyDescent="0.2">
      <c r="A14" s="111" t="s">
        <v>47</v>
      </c>
      <c r="B14" s="112" t="s">
        <v>60</v>
      </c>
      <c r="C14" s="113" t="s">
        <v>63</v>
      </c>
      <c r="D14" s="114">
        <v>212020200800</v>
      </c>
      <c r="E14" s="115" t="s">
        <v>58</v>
      </c>
      <c r="F14" s="116">
        <v>10</v>
      </c>
      <c r="G14" s="116">
        <v>10</v>
      </c>
      <c r="H14" s="116">
        <v>3</v>
      </c>
      <c r="I14" s="116">
        <v>1</v>
      </c>
      <c r="J14" s="117" t="s">
        <v>51</v>
      </c>
      <c r="K14" s="116">
        <v>0</v>
      </c>
      <c r="L14" s="119">
        <v>12908117</v>
      </c>
      <c r="M14" s="119">
        <f t="shared" si="1"/>
        <v>12908117</v>
      </c>
      <c r="N14" s="116">
        <v>0</v>
      </c>
      <c r="O14" s="116">
        <v>0</v>
      </c>
      <c r="P14" s="120" t="s">
        <v>52</v>
      </c>
      <c r="Q14" s="121" t="s">
        <v>53</v>
      </c>
      <c r="R14" s="121" t="s">
        <v>16</v>
      </c>
      <c r="S14" s="121" t="s">
        <v>54</v>
      </c>
      <c r="T14" s="121" t="s">
        <v>55</v>
      </c>
      <c r="U14" s="120"/>
      <c r="V14" s="122"/>
      <c r="W14" s="118">
        <f t="shared" si="0"/>
        <v>12908117</v>
      </c>
      <c r="Y14" s="55"/>
    </row>
    <row r="15" spans="1:25" s="54" customFormat="1" ht="48.75" customHeight="1" x14ac:dyDescent="0.2">
      <c r="A15" s="111" t="s">
        <v>47</v>
      </c>
      <c r="B15" s="112" t="s">
        <v>60</v>
      </c>
      <c r="C15" s="113" t="s">
        <v>64</v>
      </c>
      <c r="D15" s="114">
        <v>212020200800</v>
      </c>
      <c r="E15" s="115" t="s">
        <v>58</v>
      </c>
      <c r="F15" s="116">
        <v>10</v>
      </c>
      <c r="G15" s="116">
        <v>10</v>
      </c>
      <c r="H15" s="116">
        <v>3</v>
      </c>
      <c r="I15" s="116">
        <v>1</v>
      </c>
      <c r="J15" s="117" t="s">
        <v>51</v>
      </c>
      <c r="K15" s="116">
        <v>0</v>
      </c>
      <c r="L15" s="118">
        <v>10337258</v>
      </c>
      <c r="M15" s="119">
        <f t="shared" si="1"/>
        <v>10337258</v>
      </c>
      <c r="N15" s="116">
        <v>0</v>
      </c>
      <c r="O15" s="116">
        <v>0</v>
      </c>
      <c r="P15" s="120" t="s">
        <v>52</v>
      </c>
      <c r="Q15" s="121" t="s">
        <v>53</v>
      </c>
      <c r="R15" s="121" t="s">
        <v>16</v>
      </c>
      <c r="S15" s="121" t="s">
        <v>54</v>
      </c>
      <c r="T15" s="121" t="s">
        <v>55</v>
      </c>
      <c r="U15" s="120"/>
      <c r="V15" s="122"/>
      <c r="W15" s="118">
        <f t="shared" si="0"/>
        <v>10337258</v>
      </c>
      <c r="Y15" s="55"/>
    </row>
    <row r="16" spans="1:25" s="54" customFormat="1" ht="51" x14ac:dyDescent="0.2">
      <c r="A16" s="111" t="s">
        <v>47</v>
      </c>
      <c r="B16" s="112" t="s">
        <v>60</v>
      </c>
      <c r="C16" s="113" t="s">
        <v>65</v>
      </c>
      <c r="D16" s="114">
        <v>212020200800</v>
      </c>
      <c r="E16" s="115" t="s">
        <v>58</v>
      </c>
      <c r="F16" s="116">
        <v>10</v>
      </c>
      <c r="G16" s="116">
        <v>10</v>
      </c>
      <c r="H16" s="116">
        <v>3</v>
      </c>
      <c r="I16" s="116">
        <v>1</v>
      </c>
      <c r="J16" s="117" t="s">
        <v>51</v>
      </c>
      <c r="K16" s="116">
        <v>0</v>
      </c>
      <c r="L16" s="118">
        <v>25285642</v>
      </c>
      <c r="M16" s="119">
        <f t="shared" si="1"/>
        <v>25285642</v>
      </c>
      <c r="N16" s="116">
        <v>0</v>
      </c>
      <c r="O16" s="116">
        <v>0</v>
      </c>
      <c r="P16" s="120" t="s">
        <v>52</v>
      </c>
      <c r="Q16" s="121" t="s">
        <v>53</v>
      </c>
      <c r="R16" s="121" t="s">
        <v>16</v>
      </c>
      <c r="S16" s="121" t="s">
        <v>54</v>
      </c>
      <c r="T16" s="121" t="s">
        <v>55</v>
      </c>
      <c r="U16" s="120"/>
      <c r="V16" s="122"/>
      <c r="W16" s="118">
        <f t="shared" si="0"/>
        <v>25285642</v>
      </c>
      <c r="Y16" s="55"/>
    </row>
    <row r="17" spans="1:25" s="54" customFormat="1" ht="123.75" customHeight="1" x14ac:dyDescent="0.2">
      <c r="A17" s="111" t="s">
        <v>47</v>
      </c>
      <c r="B17" s="112" t="s">
        <v>66</v>
      </c>
      <c r="C17" s="113" t="s">
        <v>67</v>
      </c>
      <c r="D17" s="114">
        <v>212020200800</v>
      </c>
      <c r="E17" s="115" t="s">
        <v>58</v>
      </c>
      <c r="F17" s="116">
        <v>10</v>
      </c>
      <c r="G17" s="116">
        <v>10</v>
      </c>
      <c r="H17" s="116">
        <v>3</v>
      </c>
      <c r="I17" s="116">
        <v>1</v>
      </c>
      <c r="J17" s="117" t="s">
        <v>51</v>
      </c>
      <c r="K17" s="116">
        <v>0</v>
      </c>
      <c r="L17" s="118">
        <v>17563170</v>
      </c>
      <c r="M17" s="119">
        <f t="shared" si="1"/>
        <v>17563170</v>
      </c>
      <c r="N17" s="116">
        <v>0</v>
      </c>
      <c r="O17" s="116">
        <v>0</v>
      </c>
      <c r="P17" s="120" t="s">
        <v>52</v>
      </c>
      <c r="Q17" s="121" t="s">
        <v>53</v>
      </c>
      <c r="R17" s="121" t="s">
        <v>16</v>
      </c>
      <c r="S17" s="121" t="s">
        <v>54</v>
      </c>
      <c r="T17" s="121" t="s">
        <v>55</v>
      </c>
      <c r="U17" s="120"/>
      <c r="V17" s="122"/>
      <c r="W17" s="118">
        <f t="shared" si="0"/>
        <v>17563170</v>
      </c>
      <c r="Y17" s="55"/>
    </row>
    <row r="18" spans="1:25" s="54" customFormat="1" ht="111" customHeight="1" x14ac:dyDescent="0.2">
      <c r="A18" s="111" t="s">
        <v>47</v>
      </c>
      <c r="B18" s="112" t="s">
        <v>66</v>
      </c>
      <c r="C18" s="113" t="s">
        <v>68</v>
      </c>
      <c r="D18" s="114">
        <v>212020200800</v>
      </c>
      <c r="E18" s="115" t="s">
        <v>58</v>
      </c>
      <c r="F18" s="116">
        <v>10</v>
      </c>
      <c r="G18" s="116">
        <v>10</v>
      </c>
      <c r="H18" s="116">
        <v>3</v>
      </c>
      <c r="I18" s="116">
        <v>1</v>
      </c>
      <c r="J18" s="117" t="s">
        <v>51</v>
      </c>
      <c r="K18" s="116">
        <v>0</v>
      </c>
      <c r="L18" s="118">
        <v>17563170</v>
      </c>
      <c r="M18" s="119">
        <f t="shared" si="1"/>
        <v>17563170</v>
      </c>
      <c r="N18" s="116">
        <v>0</v>
      </c>
      <c r="O18" s="116">
        <v>0</v>
      </c>
      <c r="P18" s="120" t="s">
        <v>52</v>
      </c>
      <c r="Q18" s="121" t="s">
        <v>53</v>
      </c>
      <c r="R18" s="121" t="s">
        <v>16</v>
      </c>
      <c r="S18" s="121" t="s">
        <v>54</v>
      </c>
      <c r="T18" s="121" t="s">
        <v>55</v>
      </c>
      <c r="U18" s="120"/>
      <c r="V18" s="122"/>
      <c r="W18" s="118">
        <f t="shared" si="0"/>
        <v>17563170</v>
      </c>
      <c r="Y18" s="55"/>
    </row>
    <row r="19" spans="1:25" s="54" customFormat="1" ht="35.25" customHeight="1" x14ac:dyDescent="0.2">
      <c r="A19" s="111" t="s">
        <v>47</v>
      </c>
      <c r="B19" s="112">
        <v>43212201</v>
      </c>
      <c r="C19" s="123" t="s">
        <v>69</v>
      </c>
      <c r="D19" s="114">
        <v>212020200800</v>
      </c>
      <c r="E19" s="115" t="s">
        <v>58</v>
      </c>
      <c r="F19" s="116">
        <v>11</v>
      </c>
      <c r="G19" s="116">
        <v>11</v>
      </c>
      <c r="H19" s="116">
        <v>2</v>
      </c>
      <c r="I19" s="116">
        <v>1</v>
      </c>
      <c r="J19" s="117" t="s">
        <v>51</v>
      </c>
      <c r="K19" s="116">
        <v>0</v>
      </c>
      <c r="L19" s="118">
        <v>50000000</v>
      </c>
      <c r="M19" s="119">
        <f t="shared" si="1"/>
        <v>50000000</v>
      </c>
      <c r="N19" s="116">
        <v>0</v>
      </c>
      <c r="O19" s="116">
        <v>0</v>
      </c>
      <c r="P19" s="120" t="s">
        <v>52</v>
      </c>
      <c r="Q19" s="121" t="s">
        <v>53</v>
      </c>
      <c r="R19" s="121" t="s">
        <v>16</v>
      </c>
      <c r="S19" s="121" t="s">
        <v>54</v>
      </c>
      <c r="T19" s="121" t="s">
        <v>55</v>
      </c>
      <c r="U19" s="120"/>
      <c r="V19" s="122"/>
      <c r="W19" s="118">
        <f t="shared" si="0"/>
        <v>50000000</v>
      </c>
      <c r="Y19" s="55"/>
    </row>
    <row r="20" spans="1:25" s="54" customFormat="1" ht="59.25" customHeight="1" x14ac:dyDescent="0.2">
      <c r="A20" s="111" t="s">
        <v>47</v>
      </c>
      <c r="B20" s="112">
        <v>81112100</v>
      </c>
      <c r="C20" s="123" t="s">
        <v>70</v>
      </c>
      <c r="D20" s="114">
        <v>212020200804</v>
      </c>
      <c r="E20" s="115" t="s">
        <v>50</v>
      </c>
      <c r="F20" s="116">
        <v>10</v>
      </c>
      <c r="G20" s="116">
        <v>10</v>
      </c>
      <c r="H20" s="116">
        <v>3</v>
      </c>
      <c r="I20" s="116">
        <v>1</v>
      </c>
      <c r="J20" s="117" t="s">
        <v>51</v>
      </c>
      <c r="K20" s="116">
        <v>0</v>
      </c>
      <c r="L20" s="118">
        <v>10686808</v>
      </c>
      <c r="M20" s="119">
        <f>L20</f>
        <v>10686808</v>
      </c>
      <c r="N20" s="116">
        <v>0</v>
      </c>
      <c r="O20" s="116">
        <v>0</v>
      </c>
      <c r="P20" s="120" t="s">
        <v>52</v>
      </c>
      <c r="Q20" s="121" t="s">
        <v>53</v>
      </c>
      <c r="R20" s="121" t="s">
        <v>16</v>
      </c>
      <c r="S20" s="121" t="s">
        <v>54</v>
      </c>
      <c r="T20" s="121" t="s">
        <v>55</v>
      </c>
      <c r="U20" s="120"/>
      <c r="V20" s="122"/>
      <c r="W20" s="118">
        <f>L20-V20</f>
        <v>10686808</v>
      </c>
      <c r="Y20" s="55"/>
    </row>
    <row r="21" spans="1:25" s="54" customFormat="1" ht="59.25" customHeight="1" x14ac:dyDescent="0.2">
      <c r="A21" s="124" t="s">
        <v>71</v>
      </c>
      <c r="B21" s="125">
        <v>86111604</v>
      </c>
      <c r="C21" s="126" t="s">
        <v>72</v>
      </c>
      <c r="D21" s="127">
        <v>212020200902</v>
      </c>
      <c r="E21" s="128" t="s">
        <v>73</v>
      </c>
      <c r="F21" s="129">
        <v>3</v>
      </c>
      <c r="G21" s="129">
        <v>3</v>
      </c>
      <c r="H21" s="129">
        <v>10</v>
      </c>
      <c r="I21" s="129">
        <v>1</v>
      </c>
      <c r="J21" s="129" t="s">
        <v>51</v>
      </c>
      <c r="K21" s="129">
        <v>0</v>
      </c>
      <c r="L21" s="130">
        <v>358804169</v>
      </c>
      <c r="M21" s="56">
        <f>+L22+L21</f>
        <v>895040000</v>
      </c>
      <c r="N21" s="129">
        <v>0</v>
      </c>
      <c r="O21" s="129">
        <v>0</v>
      </c>
      <c r="P21" s="131" t="s">
        <v>52</v>
      </c>
      <c r="Q21" s="121" t="s">
        <v>53</v>
      </c>
      <c r="R21" s="121" t="s">
        <v>16</v>
      </c>
      <c r="S21" s="121" t="s">
        <v>54</v>
      </c>
      <c r="T21" s="121" t="s">
        <v>55</v>
      </c>
      <c r="U21" s="132" t="s">
        <v>74</v>
      </c>
      <c r="V21" s="133">
        <v>358804169</v>
      </c>
      <c r="W21" s="57">
        <f>+L22-V22</f>
        <v>536235831</v>
      </c>
      <c r="Y21" s="55"/>
    </row>
    <row r="22" spans="1:25" s="54" customFormat="1" ht="49.5" customHeight="1" x14ac:dyDescent="0.2">
      <c r="A22" s="134" t="s">
        <v>71</v>
      </c>
      <c r="B22" s="134">
        <v>86111604</v>
      </c>
      <c r="C22" s="135"/>
      <c r="D22" s="136">
        <v>212020200902</v>
      </c>
      <c r="E22" s="137" t="s">
        <v>73</v>
      </c>
      <c r="F22" s="138">
        <v>3</v>
      </c>
      <c r="G22" s="138">
        <v>3</v>
      </c>
      <c r="H22" s="138">
        <v>10</v>
      </c>
      <c r="I22" s="138">
        <v>1</v>
      </c>
      <c r="J22" s="138" t="s">
        <v>51</v>
      </c>
      <c r="K22" s="138">
        <v>0</v>
      </c>
      <c r="L22" s="139">
        <v>536235831</v>
      </c>
      <c r="M22" s="58"/>
      <c r="N22" s="138">
        <v>0</v>
      </c>
      <c r="O22" s="138">
        <v>0</v>
      </c>
      <c r="P22" s="140" t="s">
        <v>52</v>
      </c>
      <c r="Q22" s="141" t="s">
        <v>53</v>
      </c>
      <c r="R22" s="141" t="s">
        <v>16</v>
      </c>
      <c r="S22" s="141" t="s">
        <v>54</v>
      </c>
      <c r="T22" s="141" t="s">
        <v>55</v>
      </c>
      <c r="U22" s="140"/>
      <c r="V22" s="142"/>
      <c r="W22" s="59"/>
      <c r="Y22" s="55"/>
    </row>
    <row r="23" spans="1:25" s="60" customFormat="1" ht="46.5" customHeight="1" x14ac:dyDescent="0.25">
      <c r="A23" s="111" t="s">
        <v>75</v>
      </c>
      <c r="B23" s="111">
        <v>80141902</v>
      </c>
      <c r="C23" s="111" t="s">
        <v>76</v>
      </c>
      <c r="D23" s="143">
        <v>212020200800</v>
      </c>
      <c r="E23" s="115" t="s">
        <v>77</v>
      </c>
      <c r="F23" s="116">
        <v>1</v>
      </c>
      <c r="G23" s="116">
        <v>1</v>
      </c>
      <c r="H23" s="116">
        <v>7</v>
      </c>
      <c r="I23" s="116">
        <v>1</v>
      </c>
      <c r="J23" s="116" t="s">
        <v>51</v>
      </c>
      <c r="K23" s="116">
        <v>0</v>
      </c>
      <c r="L23" s="144">
        <v>55000000</v>
      </c>
      <c r="M23" s="119">
        <f>L23</f>
        <v>55000000</v>
      </c>
      <c r="N23" s="116">
        <v>0</v>
      </c>
      <c r="O23" s="116">
        <v>0</v>
      </c>
      <c r="P23" s="120" t="s">
        <v>52</v>
      </c>
      <c r="Q23" s="121" t="s">
        <v>53</v>
      </c>
      <c r="R23" s="121" t="s">
        <v>16</v>
      </c>
      <c r="S23" s="121" t="s">
        <v>54</v>
      </c>
      <c r="T23" s="121" t="s">
        <v>55</v>
      </c>
      <c r="U23" s="145" t="s">
        <v>78</v>
      </c>
      <c r="V23" s="146">
        <v>55000000</v>
      </c>
      <c r="W23" s="118">
        <f t="shared" si="0"/>
        <v>0</v>
      </c>
      <c r="Y23" s="55"/>
    </row>
    <row r="24" spans="1:25" s="60" customFormat="1" ht="61.5" customHeight="1" x14ac:dyDescent="0.25">
      <c r="A24" s="147" t="s">
        <v>79</v>
      </c>
      <c r="B24" s="147" t="s">
        <v>80</v>
      </c>
      <c r="C24" s="147" t="s">
        <v>81</v>
      </c>
      <c r="D24" s="114" t="s">
        <v>82</v>
      </c>
      <c r="E24" s="114" t="s">
        <v>58</v>
      </c>
      <c r="F24" s="148">
        <v>8</v>
      </c>
      <c r="G24" s="148">
        <v>9</v>
      </c>
      <c r="H24" s="148">
        <v>1</v>
      </c>
      <c r="I24" s="148">
        <v>1</v>
      </c>
      <c r="J24" s="148" t="s">
        <v>51</v>
      </c>
      <c r="K24" s="149">
        <v>0</v>
      </c>
      <c r="L24" s="144">
        <v>8892450</v>
      </c>
      <c r="M24" s="119">
        <f t="shared" si="1"/>
        <v>8892450</v>
      </c>
      <c r="N24" s="116">
        <v>0</v>
      </c>
      <c r="O24" s="116">
        <v>0</v>
      </c>
      <c r="P24" s="120" t="s">
        <v>52</v>
      </c>
      <c r="Q24" s="121" t="s">
        <v>53</v>
      </c>
      <c r="R24" s="121" t="s">
        <v>16</v>
      </c>
      <c r="S24" s="121" t="s">
        <v>54</v>
      </c>
      <c r="T24" s="121" t="s">
        <v>55</v>
      </c>
      <c r="U24" s="150"/>
      <c r="V24" s="151"/>
      <c r="W24" s="118">
        <f>L24-V24</f>
        <v>8892450</v>
      </c>
      <c r="Y24" s="55"/>
    </row>
    <row r="25" spans="1:25" s="60" customFormat="1" ht="54" customHeight="1" x14ac:dyDescent="0.25">
      <c r="A25" s="152" t="s">
        <v>79</v>
      </c>
      <c r="B25" s="152" t="s">
        <v>83</v>
      </c>
      <c r="C25" s="153" t="s">
        <v>84</v>
      </c>
      <c r="D25" s="127" t="s">
        <v>85</v>
      </c>
      <c r="E25" s="154" t="s">
        <v>86</v>
      </c>
      <c r="F25" s="155">
        <v>3</v>
      </c>
      <c r="G25" s="155">
        <v>4</v>
      </c>
      <c r="H25" s="155">
        <v>2</v>
      </c>
      <c r="I25" s="155">
        <v>1</v>
      </c>
      <c r="J25" s="156" t="s">
        <v>51</v>
      </c>
      <c r="K25" s="157">
        <v>0</v>
      </c>
      <c r="L25" s="158">
        <v>11580000</v>
      </c>
      <c r="M25" s="56">
        <f>+L25+L26</f>
        <v>16540000</v>
      </c>
      <c r="N25" s="126">
        <v>0</v>
      </c>
      <c r="O25" s="126">
        <v>0</v>
      </c>
      <c r="P25" s="159" t="s">
        <v>52</v>
      </c>
      <c r="Q25" s="160" t="s">
        <v>53</v>
      </c>
      <c r="R25" s="160" t="s">
        <v>16</v>
      </c>
      <c r="S25" s="160" t="s">
        <v>54</v>
      </c>
      <c r="T25" s="160" t="s">
        <v>55</v>
      </c>
      <c r="U25" s="161" t="s">
        <v>87</v>
      </c>
      <c r="V25" s="57">
        <v>16540000</v>
      </c>
      <c r="W25" s="57">
        <f>+M25-V25</f>
        <v>0</v>
      </c>
      <c r="Y25" s="55"/>
    </row>
    <row r="26" spans="1:25" s="60" customFormat="1" ht="51.75" customHeight="1" x14ac:dyDescent="0.25">
      <c r="A26" s="162" t="s">
        <v>79</v>
      </c>
      <c r="B26" s="162" t="s">
        <v>83</v>
      </c>
      <c r="C26" s="163"/>
      <c r="D26" s="164">
        <v>212020200902</v>
      </c>
      <c r="E26" s="165" t="s">
        <v>73</v>
      </c>
      <c r="F26" s="166">
        <v>3</v>
      </c>
      <c r="G26" s="166">
        <v>4</v>
      </c>
      <c r="H26" s="166">
        <v>2</v>
      </c>
      <c r="I26" s="166">
        <v>1</v>
      </c>
      <c r="J26" s="167"/>
      <c r="K26" s="168"/>
      <c r="L26" s="139">
        <v>4960000</v>
      </c>
      <c r="M26" s="58"/>
      <c r="N26" s="135"/>
      <c r="O26" s="135"/>
      <c r="P26" s="169"/>
      <c r="Q26" s="170"/>
      <c r="R26" s="170"/>
      <c r="S26" s="170"/>
      <c r="T26" s="170"/>
      <c r="U26" s="171"/>
      <c r="V26" s="59"/>
      <c r="W26" s="59"/>
      <c r="Y26" s="55"/>
    </row>
    <row r="27" spans="1:25" s="60" customFormat="1" ht="58.5" customHeight="1" x14ac:dyDescent="0.25">
      <c r="A27" s="147" t="s">
        <v>79</v>
      </c>
      <c r="B27" s="147">
        <v>80101505</v>
      </c>
      <c r="C27" s="147" t="s">
        <v>88</v>
      </c>
      <c r="D27" s="114" t="s">
        <v>82</v>
      </c>
      <c r="E27" s="172" t="s">
        <v>58</v>
      </c>
      <c r="F27" s="148">
        <v>6</v>
      </c>
      <c r="G27" s="148">
        <v>7</v>
      </c>
      <c r="H27" s="148" t="s">
        <v>89</v>
      </c>
      <c r="I27" s="148" t="s">
        <v>89</v>
      </c>
      <c r="J27" s="148" t="s">
        <v>51</v>
      </c>
      <c r="K27" s="149">
        <v>0</v>
      </c>
      <c r="L27" s="144">
        <v>12389308</v>
      </c>
      <c r="M27" s="119">
        <f t="shared" ref="M27:M34" si="2">L27</f>
        <v>12389308</v>
      </c>
      <c r="N27" s="116">
        <v>0</v>
      </c>
      <c r="O27" s="116">
        <v>0</v>
      </c>
      <c r="P27" s="120" t="s">
        <v>52</v>
      </c>
      <c r="Q27" s="121" t="s">
        <v>53</v>
      </c>
      <c r="R27" s="121" t="s">
        <v>16</v>
      </c>
      <c r="S27" s="121" t="s">
        <v>54</v>
      </c>
      <c r="T27" s="121" t="s">
        <v>55</v>
      </c>
      <c r="U27" s="150"/>
      <c r="V27" s="151"/>
      <c r="W27" s="118">
        <f>L27-V27</f>
        <v>12389308</v>
      </c>
      <c r="Y27" s="55"/>
    </row>
    <row r="28" spans="1:25" s="60" customFormat="1" ht="45" customHeight="1" x14ac:dyDescent="0.25">
      <c r="A28" s="173" t="s">
        <v>90</v>
      </c>
      <c r="B28" s="173">
        <v>84131601</v>
      </c>
      <c r="C28" s="173" t="s">
        <v>91</v>
      </c>
      <c r="D28" s="174">
        <v>21202020070103</v>
      </c>
      <c r="E28" s="175" t="s">
        <v>92</v>
      </c>
      <c r="F28" s="176">
        <v>10</v>
      </c>
      <c r="G28" s="176">
        <v>10</v>
      </c>
      <c r="H28" s="176">
        <v>1</v>
      </c>
      <c r="I28" s="176">
        <v>2</v>
      </c>
      <c r="J28" s="148" t="s">
        <v>51</v>
      </c>
      <c r="K28" s="176">
        <v>0</v>
      </c>
      <c r="L28" s="144">
        <v>364349602</v>
      </c>
      <c r="M28" s="119">
        <f t="shared" si="2"/>
        <v>364349602</v>
      </c>
      <c r="N28" s="116">
        <v>0</v>
      </c>
      <c r="O28" s="116">
        <v>0</v>
      </c>
      <c r="P28" s="120" t="s">
        <v>52</v>
      </c>
      <c r="Q28" s="121" t="s">
        <v>53</v>
      </c>
      <c r="R28" s="121" t="s">
        <v>16</v>
      </c>
      <c r="S28" s="121" t="s">
        <v>54</v>
      </c>
      <c r="T28" s="121" t="s">
        <v>55</v>
      </c>
      <c r="U28" s="150"/>
      <c r="V28" s="151"/>
      <c r="W28" s="118">
        <f>L28-V28</f>
        <v>364349602</v>
      </c>
      <c r="Y28" s="55"/>
    </row>
    <row r="29" spans="1:25" s="60" customFormat="1" ht="37.5" customHeight="1" x14ac:dyDescent="0.25">
      <c r="A29" s="112" t="s">
        <v>93</v>
      </c>
      <c r="B29" s="112">
        <v>85101605</v>
      </c>
      <c r="C29" s="112" t="s">
        <v>94</v>
      </c>
      <c r="D29" s="177">
        <v>212020200900</v>
      </c>
      <c r="E29" s="178" t="s">
        <v>95</v>
      </c>
      <c r="F29" s="179">
        <v>1</v>
      </c>
      <c r="G29" s="179">
        <v>1</v>
      </c>
      <c r="H29" s="179">
        <v>11</v>
      </c>
      <c r="I29" s="179" t="s">
        <v>89</v>
      </c>
      <c r="J29" s="179" t="s">
        <v>96</v>
      </c>
      <c r="K29" s="179">
        <v>0</v>
      </c>
      <c r="L29" s="144">
        <v>8000000</v>
      </c>
      <c r="M29" s="119">
        <f t="shared" si="2"/>
        <v>8000000</v>
      </c>
      <c r="N29" s="116">
        <v>0</v>
      </c>
      <c r="O29" s="116">
        <v>0</v>
      </c>
      <c r="P29" s="120" t="s">
        <v>52</v>
      </c>
      <c r="Q29" s="121" t="s">
        <v>53</v>
      </c>
      <c r="R29" s="121" t="s">
        <v>16</v>
      </c>
      <c r="S29" s="121" t="s">
        <v>54</v>
      </c>
      <c r="T29" s="121" t="s">
        <v>55</v>
      </c>
      <c r="U29" s="180"/>
      <c r="V29" s="181"/>
      <c r="W29" s="118">
        <f>L29-V29</f>
        <v>8000000</v>
      </c>
      <c r="Y29" s="55"/>
    </row>
    <row r="30" spans="1:25" s="60" customFormat="1" ht="50.25" customHeight="1" x14ac:dyDescent="0.25">
      <c r="A30" s="112" t="s">
        <v>93</v>
      </c>
      <c r="B30" s="112">
        <v>85122201</v>
      </c>
      <c r="C30" s="112" t="s">
        <v>97</v>
      </c>
      <c r="D30" s="177">
        <v>212020200900</v>
      </c>
      <c r="E30" s="178" t="s">
        <v>95</v>
      </c>
      <c r="F30" s="179">
        <v>1</v>
      </c>
      <c r="G30" s="179">
        <v>1</v>
      </c>
      <c r="H30" s="179">
        <v>11</v>
      </c>
      <c r="I30" s="179" t="s">
        <v>89</v>
      </c>
      <c r="J30" s="179" t="s">
        <v>51</v>
      </c>
      <c r="K30" s="179">
        <v>0</v>
      </c>
      <c r="L30" s="144">
        <v>130000000</v>
      </c>
      <c r="M30" s="119">
        <f t="shared" si="2"/>
        <v>130000000</v>
      </c>
      <c r="N30" s="116">
        <v>0</v>
      </c>
      <c r="O30" s="116">
        <v>0</v>
      </c>
      <c r="P30" s="120" t="s">
        <v>52</v>
      </c>
      <c r="Q30" s="121" t="s">
        <v>53</v>
      </c>
      <c r="R30" s="121" t="s">
        <v>16</v>
      </c>
      <c r="S30" s="121" t="s">
        <v>54</v>
      </c>
      <c r="T30" s="121" t="s">
        <v>55</v>
      </c>
      <c r="U30" s="145" t="s">
        <v>98</v>
      </c>
      <c r="V30" s="122">
        <v>130000000</v>
      </c>
      <c r="W30" s="118">
        <f>L30-V30</f>
        <v>0</v>
      </c>
      <c r="Y30" s="55"/>
    </row>
    <row r="31" spans="1:25" s="60" customFormat="1" ht="43.5" customHeight="1" x14ac:dyDescent="0.25">
      <c r="A31" s="112" t="s">
        <v>93</v>
      </c>
      <c r="B31" s="112">
        <v>46191601</v>
      </c>
      <c r="C31" s="112" t="s">
        <v>99</v>
      </c>
      <c r="D31" s="177">
        <v>212020200900</v>
      </c>
      <c r="E31" s="178" t="s">
        <v>95</v>
      </c>
      <c r="F31" s="179">
        <v>6</v>
      </c>
      <c r="G31" s="179">
        <v>7</v>
      </c>
      <c r="H31" s="179">
        <v>1</v>
      </c>
      <c r="I31" s="179">
        <v>1</v>
      </c>
      <c r="J31" s="179" t="s">
        <v>96</v>
      </c>
      <c r="K31" s="179">
        <v>0</v>
      </c>
      <c r="L31" s="144">
        <v>2000000</v>
      </c>
      <c r="M31" s="119">
        <f t="shared" si="2"/>
        <v>2000000</v>
      </c>
      <c r="N31" s="116">
        <v>0</v>
      </c>
      <c r="O31" s="116">
        <v>0</v>
      </c>
      <c r="P31" s="120" t="s">
        <v>52</v>
      </c>
      <c r="Q31" s="121" t="s">
        <v>53</v>
      </c>
      <c r="R31" s="121" t="s">
        <v>16</v>
      </c>
      <c r="S31" s="121" t="s">
        <v>54</v>
      </c>
      <c r="T31" s="121" t="s">
        <v>55</v>
      </c>
      <c r="U31" s="150"/>
      <c r="V31" s="151"/>
      <c r="W31" s="118">
        <f>L31-V31</f>
        <v>2000000</v>
      </c>
      <c r="Y31" s="55"/>
    </row>
    <row r="32" spans="1:25" s="60" customFormat="1" ht="59.25" customHeight="1" x14ac:dyDescent="0.25">
      <c r="A32" s="125" t="s">
        <v>93</v>
      </c>
      <c r="B32" s="125" t="s">
        <v>100</v>
      </c>
      <c r="C32" s="125" t="s">
        <v>101</v>
      </c>
      <c r="D32" s="182">
        <v>212020200900</v>
      </c>
      <c r="E32" s="183" t="s">
        <v>102</v>
      </c>
      <c r="F32" s="184">
        <v>2</v>
      </c>
      <c r="G32" s="184">
        <v>3</v>
      </c>
      <c r="H32" s="184">
        <v>10</v>
      </c>
      <c r="I32" s="184">
        <v>1</v>
      </c>
      <c r="J32" s="184" t="s">
        <v>51</v>
      </c>
      <c r="K32" s="184">
        <v>0</v>
      </c>
      <c r="L32" s="144">
        <v>60000000</v>
      </c>
      <c r="M32" s="119">
        <f t="shared" si="2"/>
        <v>60000000</v>
      </c>
      <c r="N32" s="116">
        <v>0</v>
      </c>
      <c r="O32" s="116">
        <v>0</v>
      </c>
      <c r="P32" s="120" t="s">
        <v>52</v>
      </c>
      <c r="Q32" s="121" t="s">
        <v>53</v>
      </c>
      <c r="R32" s="121" t="s">
        <v>16</v>
      </c>
      <c r="S32" s="121" t="s">
        <v>54</v>
      </c>
      <c r="T32" s="121" t="s">
        <v>55</v>
      </c>
      <c r="U32" s="145" t="s">
        <v>103</v>
      </c>
      <c r="V32" s="122">
        <v>60000000</v>
      </c>
      <c r="W32" s="118">
        <f t="shared" ref="W32:W34" si="3">L32-V32</f>
        <v>0</v>
      </c>
      <c r="Y32" s="55"/>
    </row>
    <row r="33" spans="1:308" s="54" customFormat="1" ht="80.25" customHeight="1" x14ac:dyDescent="0.2">
      <c r="A33" s="111" t="s">
        <v>52</v>
      </c>
      <c r="B33" s="111" t="s">
        <v>104</v>
      </c>
      <c r="C33" s="111" t="s">
        <v>105</v>
      </c>
      <c r="D33" s="185">
        <v>212020100303</v>
      </c>
      <c r="E33" s="115" t="s">
        <v>106</v>
      </c>
      <c r="F33" s="116">
        <v>7</v>
      </c>
      <c r="G33" s="116">
        <v>7</v>
      </c>
      <c r="H33" s="116">
        <v>6</v>
      </c>
      <c r="I33" s="116">
        <v>1</v>
      </c>
      <c r="J33" s="116" t="s">
        <v>107</v>
      </c>
      <c r="K33" s="116">
        <v>0</v>
      </c>
      <c r="L33" s="144">
        <v>74691429</v>
      </c>
      <c r="M33" s="119">
        <f t="shared" si="2"/>
        <v>74691429</v>
      </c>
      <c r="N33" s="116">
        <v>0</v>
      </c>
      <c r="O33" s="116">
        <v>0</v>
      </c>
      <c r="P33" s="120" t="s">
        <v>52</v>
      </c>
      <c r="Q33" s="121" t="s">
        <v>53</v>
      </c>
      <c r="R33" s="121" t="s">
        <v>16</v>
      </c>
      <c r="S33" s="121" t="s">
        <v>54</v>
      </c>
      <c r="T33" s="121" t="s">
        <v>55</v>
      </c>
      <c r="U33" s="120"/>
      <c r="V33" s="122"/>
      <c r="W33" s="118">
        <f>L33-V33</f>
        <v>74691429</v>
      </c>
      <c r="Y33" s="55"/>
    </row>
    <row r="34" spans="1:308" s="54" customFormat="1" ht="72.75" customHeight="1" x14ac:dyDescent="0.2">
      <c r="A34" s="111" t="s">
        <v>52</v>
      </c>
      <c r="B34" s="111">
        <v>43201400</v>
      </c>
      <c r="C34" s="111" t="s">
        <v>108</v>
      </c>
      <c r="D34" s="185">
        <v>212020200604</v>
      </c>
      <c r="E34" s="115" t="s">
        <v>109</v>
      </c>
      <c r="F34" s="116">
        <v>7</v>
      </c>
      <c r="G34" s="116">
        <v>7</v>
      </c>
      <c r="H34" s="116">
        <v>6</v>
      </c>
      <c r="I34" s="116">
        <v>1</v>
      </c>
      <c r="J34" s="116" t="s">
        <v>51</v>
      </c>
      <c r="K34" s="116">
        <v>0</v>
      </c>
      <c r="L34" s="144">
        <v>7732032</v>
      </c>
      <c r="M34" s="119">
        <f t="shared" si="2"/>
        <v>7732032</v>
      </c>
      <c r="N34" s="116">
        <v>0</v>
      </c>
      <c r="O34" s="116">
        <v>0</v>
      </c>
      <c r="P34" s="120" t="s">
        <v>52</v>
      </c>
      <c r="Q34" s="121" t="s">
        <v>53</v>
      </c>
      <c r="R34" s="121" t="s">
        <v>16</v>
      </c>
      <c r="S34" s="121" t="s">
        <v>54</v>
      </c>
      <c r="T34" s="121" t="s">
        <v>55</v>
      </c>
      <c r="U34" s="120"/>
      <c r="V34" s="122"/>
      <c r="W34" s="118">
        <f t="shared" si="3"/>
        <v>7732032</v>
      </c>
      <c r="Y34" s="55"/>
    </row>
    <row r="35" spans="1:308" s="54" customFormat="1" ht="36" customHeight="1" x14ac:dyDescent="0.2">
      <c r="A35" s="124" t="s">
        <v>52</v>
      </c>
      <c r="B35" s="186" t="s">
        <v>110</v>
      </c>
      <c r="C35" s="186" t="s">
        <v>111</v>
      </c>
      <c r="D35" s="187">
        <v>212020200604</v>
      </c>
      <c r="E35" s="128" t="s">
        <v>109</v>
      </c>
      <c r="F35" s="126">
        <v>1</v>
      </c>
      <c r="G35" s="126">
        <v>2</v>
      </c>
      <c r="H35" s="126">
        <v>11</v>
      </c>
      <c r="I35" s="126">
        <v>1</v>
      </c>
      <c r="J35" s="126" t="s">
        <v>112</v>
      </c>
      <c r="K35" s="126">
        <v>0</v>
      </c>
      <c r="L35" s="158">
        <v>154831430</v>
      </c>
      <c r="M35" s="56">
        <f>+L35+L36</f>
        <v>224782799</v>
      </c>
      <c r="N35" s="126">
        <v>0</v>
      </c>
      <c r="O35" s="126">
        <v>0</v>
      </c>
      <c r="P35" s="159" t="s">
        <v>52</v>
      </c>
      <c r="Q35" s="188" t="s">
        <v>53</v>
      </c>
      <c r="R35" s="188" t="s">
        <v>16</v>
      </c>
      <c r="S35" s="188" t="s">
        <v>54</v>
      </c>
      <c r="T35" s="188" t="s">
        <v>55</v>
      </c>
      <c r="U35" s="131"/>
      <c r="V35" s="189"/>
      <c r="W35" s="57">
        <f>+M35</f>
        <v>224782799</v>
      </c>
      <c r="Y35" s="55"/>
    </row>
    <row r="36" spans="1:308" s="54" customFormat="1" ht="33.75" customHeight="1" x14ac:dyDescent="0.2">
      <c r="A36" s="190" t="s">
        <v>52</v>
      </c>
      <c r="B36" s="191"/>
      <c r="C36" s="191"/>
      <c r="D36" s="136">
        <v>212020200902</v>
      </c>
      <c r="E36" s="137" t="s">
        <v>113</v>
      </c>
      <c r="F36" s="135"/>
      <c r="G36" s="135"/>
      <c r="H36" s="135"/>
      <c r="I36" s="135"/>
      <c r="J36" s="135"/>
      <c r="K36" s="135"/>
      <c r="L36" s="139">
        <v>69951369</v>
      </c>
      <c r="M36" s="58"/>
      <c r="N36" s="135"/>
      <c r="O36" s="135"/>
      <c r="P36" s="169"/>
      <c r="Q36" s="192"/>
      <c r="R36" s="192"/>
      <c r="S36" s="192"/>
      <c r="T36" s="192"/>
      <c r="U36" s="140"/>
      <c r="V36" s="142"/>
      <c r="W36" s="59"/>
      <c r="Y36" s="55"/>
    </row>
    <row r="37" spans="1:308" s="54" customFormat="1" ht="109.5" customHeight="1" x14ac:dyDescent="0.2">
      <c r="A37" s="111" t="s">
        <v>52</v>
      </c>
      <c r="B37" s="111" t="s">
        <v>114</v>
      </c>
      <c r="C37" s="111" t="s">
        <v>115</v>
      </c>
      <c r="D37" s="185">
        <v>212020200600</v>
      </c>
      <c r="E37" s="115" t="s">
        <v>116</v>
      </c>
      <c r="F37" s="116">
        <v>7</v>
      </c>
      <c r="G37" s="116">
        <v>7</v>
      </c>
      <c r="H37" s="116">
        <v>6</v>
      </c>
      <c r="I37" s="116">
        <v>1</v>
      </c>
      <c r="J37" s="116" t="s">
        <v>96</v>
      </c>
      <c r="K37" s="116">
        <v>0</v>
      </c>
      <c r="L37" s="144">
        <v>3829896</v>
      </c>
      <c r="M37" s="119">
        <f>L37</f>
        <v>3829896</v>
      </c>
      <c r="N37" s="116">
        <v>0</v>
      </c>
      <c r="O37" s="116">
        <v>0</v>
      </c>
      <c r="P37" s="120" t="s">
        <v>52</v>
      </c>
      <c r="Q37" s="121" t="s">
        <v>53</v>
      </c>
      <c r="R37" s="121" t="s">
        <v>16</v>
      </c>
      <c r="S37" s="121" t="s">
        <v>54</v>
      </c>
      <c r="T37" s="121" t="s">
        <v>55</v>
      </c>
      <c r="U37" s="120"/>
      <c r="V37" s="122"/>
      <c r="W37" s="118">
        <f>L37-V37</f>
        <v>3829896</v>
      </c>
      <c r="Y37" s="55"/>
    </row>
    <row r="38" spans="1:308" s="54" customFormat="1" ht="90" customHeight="1" x14ac:dyDescent="0.2">
      <c r="A38" s="111" t="s">
        <v>52</v>
      </c>
      <c r="B38" s="111" t="s">
        <v>117</v>
      </c>
      <c r="C38" s="111" t="s">
        <v>118</v>
      </c>
      <c r="D38" s="185">
        <v>212020200800</v>
      </c>
      <c r="E38" s="115" t="s">
        <v>119</v>
      </c>
      <c r="F38" s="116">
        <v>7</v>
      </c>
      <c r="G38" s="116">
        <v>7</v>
      </c>
      <c r="H38" s="116">
        <v>6</v>
      </c>
      <c r="I38" s="116">
        <v>1</v>
      </c>
      <c r="J38" s="116" t="s">
        <v>120</v>
      </c>
      <c r="K38" s="116">
        <v>0</v>
      </c>
      <c r="L38" s="144">
        <v>92696914</v>
      </c>
      <c r="M38" s="119">
        <f>L38</f>
        <v>92696914</v>
      </c>
      <c r="N38" s="116">
        <v>0</v>
      </c>
      <c r="O38" s="116">
        <v>0</v>
      </c>
      <c r="P38" s="120" t="s">
        <v>52</v>
      </c>
      <c r="Q38" s="193" t="s">
        <v>53</v>
      </c>
      <c r="R38" s="193" t="s">
        <v>16</v>
      </c>
      <c r="S38" s="193" t="s">
        <v>54</v>
      </c>
      <c r="T38" s="193" t="s">
        <v>55</v>
      </c>
      <c r="U38" s="120"/>
      <c r="V38" s="122"/>
      <c r="W38" s="118">
        <f>L38-V38</f>
        <v>92696914</v>
      </c>
      <c r="Y38" s="55"/>
    </row>
    <row r="39" spans="1:308" s="62" customFormat="1" ht="51" customHeight="1" x14ac:dyDescent="0.2">
      <c r="A39" s="194" t="s">
        <v>52</v>
      </c>
      <c r="B39" s="186" t="s">
        <v>121</v>
      </c>
      <c r="C39" s="186" t="s">
        <v>122</v>
      </c>
      <c r="D39" s="187">
        <v>212020100300</v>
      </c>
      <c r="E39" s="128" t="s">
        <v>123</v>
      </c>
      <c r="F39" s="195">
        <v>1</v>
      </c>
      <c r="G39" s="195">
        <v>2</v>
      </c>
      <c r="H39" s="195">
        <v>11</v>
      </c>
      <c r="I39" s="195">
        <v>1</v>
      </c>
      <c r="J39" s="195" t="s">
        <v>112</v>
      </c>
      <c r="K39" s="195">
        <v>0</v>
      </c>
      <c r="L39" s="158">
        <v>12949442</v>
      </c>
      <c r="M39" s="56">
        <f>+L39+L40+L41+L42</f>
        <v>247807912</v>
      </c>
      <c r="N39" s="196">
        <v>0</v>
      </c>
      <c r="O39" s="196">
        <v>0</v>
      </c>
      <c r="P39" s="61" t="s">
        <v>52</v>
      </c>
      <c r="Q39" s="61" t="s">
        <v>53</v>
      </c>
      <c r="R39" s="61" t="s">
        <v>16</v>
      </c>
      <c r="S39" s="61" t="s">
        <v>54</v>
      </c>
      <c r="T39" s="61" t="s">
        <v>55</v>
      </c>
      <c r="U39" s="197"/>
      <c r="V39" s="198"/>
      <c r="W39" s="199">
        <f>+M39</f>
        <v>247807912</v>
      </c>
      <c r="Y39" s="55"/>
    </row>
    <row r="40" spans="1:308" s="62" customFormat="1" ht="40.5" customHeight="1" x14ac:dyDescent="0.2">
      <c r="A40" s="200" t="s">
        <v>52</v>
      </c>
      <c r="B40" s="201"/>
      <c r="C40" s="201"/>
      <c r="D40" s="202">
        <v>212020100400</v>
      </c>
      <c r="E40" s="203" t="s">
        <v>50</v>
      </c>
      <c r="F40" s="195"/>
      <c r="G40" s="195"/>
      <c r="H40" s="195"/>
      <c r="I40" s="195"/>
      <c r="J40" s="195"/>
      <c r="K40" s="195"/>
      <c r="L40" s="204">
        <v>2459798</v>
      </c>
      <c r="M40" s="205"/>
      <c r="N40" s="196"/>
      <c r="O40" s="196"/>
      <c r="P40" s="61"/>
      <c r="Q40" s="61"/>
      <c r="R40" s="61"/>
      <c r="S40" s="61"/>
      <c r="T40" s="61"/>
      <c r="U40" s="197"/>
      <c r="V40" s="198"/>
      <c r="W40" s="199"/>
      <c r="Y40" s="55"/>
    </row>
    <row r="41" spans="1:308" s="62" customFormat="1" ht="36.75" customHeight="1" x14ac:dyDescent="0.2">
      <c r="A41" s="206" t="s">
        <v>52</v>
      </c>
      <c r="B41" s="201"/>
      <c r="C41" s="201"/>
      <c r="D41" s="202">
        <v>212020200800</v>
      </c>
      <c r="E41" s="203" t="s">
        <v>119</v>
      </c>
      <c r="F41" s="195"/>
      <c r="G41" s="195"/>
      <c r="H41" s="195"/>
      <c r="I41" s="195"/>
      <c r="J41" s="195"/>
      <c r="K41" s="195"/>
      <c r="L41" s="204">
        <v>86266224</v>
      </c>
      <c r="M41" s="205"/>
      <c r="N41" s="196"/>
      <c r="O41" s="196"/>
      <c r="P41" s="61"/>
      <c r="Q41" s="61"/>
      <c r="R41" s="61"/>
      <c r="S41" s="61"/>
      <c r="T41" s="61"/>
      <c r="U41" s="197"/>
      <c r="V41" s="198"/>
      <c r="W41" s="199"/>
      <c r="Y41" s="55"/>
    </row>
    <row r="42" spans="1:308" s="62" customFormat="1" ht="40.5" customHeight="1" x14ac:dyDescent="0.2">
      <c r="A42" s="206" t="s">
        <v>52</v>
      </c>
      <c r="B42" s="201"/>
      <c r="C42" s="201"/>
      <c r="D42" s="202">
        <v>21202020080503</v>
      </c>
      <c r="E42" s="203" t="s">
        <v>124</v>
      </c>
      <c r="F42" s="195"/>
      <c r="G42" s="195"/>
      <c r="H42" s="195"/>
      <c r="I42" s="195"/>
      <c r="J42" s="195"/>
      <c r="K42" s="195"/>
      <c r="L42" s="204">
        <v>146132448</v>
      </c>
      <c r="M42" s="205"/>
      <c r="N42" s="196"/>
      <c r="O42" s="196"/>
      <c r="P42" s="61"/>
      <c r="Q42" s="61"/>
      <c r="R42" s="61"/>
      <c r="S42" s="61"/>
      <c r="T42" s="61"/>
      <c r="U42" s="197"/>
      <c r="V42" s="198"/>
      <c r="W42" s="199"/>
      <c r="Y42" s="55"/>
    </row>
    <row r="43" spans="1:308" s="62" customFormat="1" ht="66" customHeight="1" x14ac:dyDescent="0.2">
      <c r="A43" s="207" t="s">
        <v>125</v>
      </c>
      <c r="B43" s="111">
        <v>80111600</v>
      </c>
      <c r="C43" s="111" t="s">
        <v>126</v>
      </c>
      <c r="D43" s="185">
        <v>212020200800</v>
      </c>
      <c r="E43" s="115" t="s">
        <v>58</v>
      </c>
      <c r="F43" s="148">
        <v>1</v>
      </c>
      <c r="G43" s="148">
        <v>1</v>
      </c>
      <c r="H43" s="148">
        <v>6</v>
      </c>
      <c r="I43" s="148">
        <v>1</v>
      </c>
      <c r="J43" s="148" t="s">
        <v>51</v>
      </c>
      <c r="K43" s="149">
        <v>0</v>
      </c>
      <c r="L43" s="144">
        <v>31542018</v>
      </c>
      <c r="M43" s="208">
        <f>+L43</f>
        <v>31542018</v>
      </c>
      <c r="N43" s="209">
        <v>0</v>
      </c>
      <c r="O43" s="209">
        <v>0</v>
      </c>
      <c r="P43" s="120" t="s">
        <v>52</v>
      </c>
      <c r="Q43" s="193" t="s">
        <v>53</v>
      </c>
      <c r="R43" s="193" t="s">
        <v>16</v>
      </c>
      <c r="S43" s="193" t="s">
        <v>54</v>
      </c>
      <c r="T43" s="193" t="s">
        <v>55</v>
      </c>
      <c r="U43" s="145" t="s">
        <v>127</v>
      </c>
      <c r="V43" s="122">
        <v>31542018</v>
      </c>
      <c r="W43" s="210">
        <f>L43-V43</f>
        <v>0</v>
      </c>
      <c r="X43" s="63"/>
      <c r="Y43" s="55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  <c r="IX43" s="63"/>
      <c r="IY43" s="63"/>
      <c r="IZ43" s="63"/>
      <c r="JA43" s="63"/>
      <c r="JB43" s="63"/>
      <c r="JC43" s="63"/>
      <c r="JD43" s="63"/>
      <c r="JE43" s="63"/>
      <c r="JF43" s="63"/>
      <c r="JG43" s="63"/>
      <c r="JH43" s="63"/>
      <c r="JI43" s="63"/>
      <c r="JJ43" s="63"/>
      <c r="JK43" s="63"/>
      <c r="JL43" s="63"/>
      <c r="JM43" s="63"/>
      <c r="JN43" s="63"/>
      <c r="JO43" s="63"/>
      <c r="JP43" s="63"/>
      <c r="JQ43" s="63"/>
      <c r="JR43" s="63"/>
      <c r="JS43" s="63"/>
      <c r="JT43" s="63"/>
      <c r="JU43" s="63"/>
      <c r="JV43" s="63"/>
      <c r="JW43" s="63"/>
      <c r="JX43" s="63"/>
      <c r="JY43" s="63"/>
      <c r="JZ43" s="63"/>
      <c r="KA43" s="63"/>
      <c r="KB43" s="63"/>
      <c r="KC43" s="63"/>
      <c r="KD43" s="63"/>
      <c r="KE43" s="63"/>
      <c r="KF43" s="63"/>
      <c r="KG43" s="63"/>
      <c r="KH43" s="63"/>
      <c r="KI43" s="63"/>
      <c r="KJ43" s="63"/>
      <c r="KK43" s="63"/>
      <c r="KL43" s="63"/>
      <c r="KM43" s="63"/>
      <c r="KN43" s="63"/>
      <c r="KO43" s="63"/>
      <c r="KP43" s="63"/>
      <c r="KQ43" s="63"/>
      <c r="KR43" s="63"/>
      <c r="KS43" s="63"/>
      <c r="KT43" s="63"/>
      <c r="KU43" s="63"/>
      <c r="KV43" s="63"/>
    </row>
    <row r="44" spans="1:308" s="64" customFormat="1" ht="66" customHeight="1" x14ac:dyDescent="0.2">
      <c r="A44" s="211" t="s">
        <v>125</v>
      </c>
      <c r="B44" s="212" t="s">
        <v>128</v>
      </c>
      <c r="C44" s="124" t="s">
        <v>129</v>
      </c>
      <c r="D44" s="187">
        <v>212020200800</v>
      </c>
      <c r="E44" s="128" t="s">
        <v>58</v>
      </c>
      <c r="F44" s="155">
        <v>1</v>
      </c>
      <c r="G44" s="155">
        <v>1</v>
      </c>
      <c r="H44" s="155">
        <v>6</v>
      </c>
      <c r="I44" s="155" t="s">
        <v>89</v>
      </c>
      <c r="J44" s="155" t="s">
        <v>51</v>
      </c>
      <c r="K44" s="213" t="s">
        <v>130</v>
      </c>
      <c r="L44" s="158">
        <v>80000000</v>
      </c>
      <c r="M44" s="214">
        <f>+L44</f>
        <v>80000000</v>
      </c>
      <c r="N44" s="215">
        <v>0</v>
      </c>
      <c r="O44" s="215">
        <v>0</v>
      </c>
      <c r="P44" s="131" t="s">
        <v>52</v>
      </c>
      <c r="Q44" s="121" t="s">
        <v>53</v>
      </c>
      <c r="R44" s="121" t="s">
        <v>16</v>
      </c>
      <c r="S44" s="121" t="s">
        <v>54</v>
      </c>
      <c r="T44" s="121" t="s">
        <v>55</v>
      </c>
      <c r="U44" s="145" t="s">
        <v>131</v>
      </c>
      <c r="V44" s="189">
        <v>80000000</v>
      </c>
      <c r="W44" s="216">
        <f>L44-V44</f>
        <v>0</v>
      </c>
      <c r="X44" s="63"/>
      <c r="Y44" s="55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  <c r="IX44" s="63"/>
      <c r="IY44" s="63"/>
      <c r="IZ44" s="63"/>
      <c r="JA44" s="63"/>
      <c r="JB44" s="63"/>
      <c r="JC44" s="63"/>
      <c r="JD44" s="63"/>
      <c r="JE44" s="63"/>
      <c r="JF44" s="63"/>
      <c r="JG44" s="63"/>
      <c r="JH44" s="63"/>
      <c r="JI44" s="63"/>
      <c r="JJ44" s="63"/>
      <c r="JK44" s="63"/>
      <c r="JL44" s="63"/>
      <c r="JM44" s="63"/>
      <c r="JN44" s="63"/>
      <c r="JO44" s="63"/>
      <c r="JP44" s="63"/>
      <c r="JQ44" s="63"/>
      <c r="JR44" s="63"/>
      <c r="JS44" s="63"/>
      <c r="JT44" s="63"/>
      <c r="JU44" s="63"/>
      <c r="JV44" s="63"/>
      <c r="JW44" s="63"/>
      <c r="JX44" s="63"/>
      <c r="JY44" s="63"/>
      <c r="JZ44" s="63"/>
      <c r="KA44" s="63"/>
      <c r="KB44" s="63"/>
      <c r="KC44" s="63"/>
      <c r="KD44" s="63"/>
      <c r="KE44" s="63"/>
      <c r="KF44" s="63"/>
      <c r="KG44" s="63"/>
      <c r="KH44" s="63"/>
      <c r="KI44" s="63"/>
      <c r="KJ44" s="63"/>
      <c r="KK44" s="63"/>
      <c r="KL44" s="63"/>
      <c r="KM44" s="63"/>
      <c r="KN44" s="63"/>
      <c r="KO44" s="63"/>
      <c r="KP44" s="63"/>
      <c r="KQ44" s="63"/>
      <c r="KR44" s="63"/>
      <c r="KS44" s="63"/>
      <c r="KT44" s="63"/>
      <c r="KU44" s="63"/>
      <c r="KV44" s="63"/>
    </row>
    <row r="45" spans="1:308" s="66" customFormat="1" ht="66" customHeight="1" x14ac:dyDescent="0.2">
      <c r="A45" s="207" t="s">
        <v>132</v>
      </c>
      <c r="B45" s="111">
        <v>80111600</v>
      </c>
      <c r="C45" s="111" t="s">
        <v>133</v>
      </c>
      <c r="D45" s="185">
        <v>212020200800</v>
      </c>
      <c r="E45" s="115" t="s">
        <v>58</v>
      </c>
      <c r="F45" s="148">
        <v>1</v>
      </c>
      <c r="G45" s="148">
        <v>1</v>
      </c>
      <c r="H45" s="148">
        <v>6</v>
      </c>
      <c r="I45" s="148">
        <v>1</v>
      </c>
      <c r="J45" s="148" t="s">
        <v>51</v>
      </c>
      <c r="K45" s="149">
        <v>0</v>
      </c>
      <c r="L45" s="144">
        <v>42247524</v>
      </c>
      <c r="M45" s="208">
        <f>+L45</f>
        <v>42247524</v>
      </c>
      <c r="N45" s="209">
        <v>0</v>
      </c>
      <c r="O45" s="209">
        <v>0</v>
      </c>
      <c r="P45" s="120" t="s">
        <v>52</v>
      </c>
      <c r="Q45" s="193" t="s">
        <v>53</v>
      </c>
      <c r="R45" s="193" t="s">
        <v>16</v>
      </c>
      <c r="S45" s="193" t="s">
        <v>54</v>
      </c>
      <c r="T45" s="193" t="s">
        <v>55</v>
      </c>
      <c r="U45" s="145" t="s">
        <v>134</v>
      </c>
      <c r="V45" s="122">
        <v>42247524</v>
      </c>
      <c r="W45" s="210">
        <f>L45-V45</f>
        <v>0</v>
      </c>
      <c r="X45" s="63"/>
      <c r="Y45" s="55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5"/>
    </row>
    <row r="46" spans="1:308" s="63" customFormat="1" ht="66" customHeight="1" x14ac:dyDescent="0.2">
      <c r="A46" s="207" t="s">
        <v>135</v>
      </c>
      <c r="B46" s="111">
        <v>80111600</v>
      </c>
      <c r="C46" s="111" t="s">
        <v>136</v>
      </c>
      <c r="D46" s="185">
        <v>212020200800</v>
      </c>
      <c r="E46" s="115" t="s">
        <v>58</v>
      </c>
      <c r="F46" s="148">
        <v>1</v>
      </c>
      <c r="G46" s="148">
        <v>1</v>
      </c>
      <c r="H46" s="148">
        <v>6</v>
      </c>
      <c r="I46" s="148">
        <v>1</v>
      </c>
      <c r="J46" s="148" t="s">
        <v>51</v>
      </c>
      <c r="K46" s="149">
        <v>0</v>
      </c>
      <c r="L46" s="144">
        <v>42247524</v>
      </c>
      <c r="M46" s="208">
        <f>+L46</f>
        <v>42247524</v>
      </c>
      <c r="N46" s="209">
        <v>0</v>
      </c>
      <c r="O46" s="209">
        <v>0</v>
      </c>
      <c r="P46" s="120" t="s">
        <v>52</v>
      </c>
      <c r="Q46" s="193" t="s">
        <v>53</v>
      </c>
      <c r="R46" s="193" t="s">
        <v>16</v>
      </c>
      <c r="S46" s="193" t="s">
        <v>54</v>
      </c>
      <c r="T46" s="193" t="s">
        <v>55</v>
      </c>
      <c r="U46" s="145" t="s">
        <v>137</v>
      </c>
      <c r="V46" s="122">
        <v>42247524</v>
      </c>
      <c r="W46" s="210">
        <f>L46-V46</f>
        <v>0</v>
      </c>
      <c r="Y46" s="55"/>
    </row>
    <row r="47" spans="1:308" s="54" customFormat="1" ht="20.25" customHeight="1" x14ac:dyDescent="0.2">
      <c r="A47" s="67"/>
      <c r="B47" s="68"/>
      <c r="C47" s="68"/>
      <c r="D47" s="69"/>
      <c r="E47" s="70"/>
      <c r="F47" s="71"/>
      <c r="G47" s="71"/>
      <c r="H47" s="71"/>
      <c r="I47" s="71"/>
      <c r="J47" s="71"/>
      <c r="K47" s="71"/>
      <c r="L47" s="72">
        <f>+SUM(L8:L46)</f>
        <v>2603812140</v>
      </c>
      <c r="M47" s="73">
        <f>+SUM(M8:M46)</f>
        <v>2603812140</v>
      </c>
      <c r="N47" s="74"/>
      <c r="O47" s="74"/>
      <c r="P47" s="75"/>
      <c r="Q47" s="76"/>
      <c r="R47" s="76"/>
      <c r="S47" s="76"/>
      <c r="T47" s="76"/>
      <c r="U47" s="77"/>
      <c r="V47" s="78">
        <f>+SUM(V8:V46)</f>
        <v>816381235</v>
      </c>
      <c r="W47" s="78">
        <f>+SUM(W8:W46)</f>
        <v>1787430905</v>
      </c>
      <c r="Y47" s="55"/>
    </row>
    <row r="48" spans="1:308" s="54" customFormat="1" ht="12.75" hidden="1" x14ac:dyDescent="0.2">
      <c r="A48" s="67"/>
      <c r="B48" s="68"/>
      <c r="C48" s="68"/>
      <c r="D48" s="69"/>
      <c r="E48" s="70"/>
      <c r="F48" s="71"/>
      <c r="G48" s="71"/>
      <c r="H48" s="71"/>
      <c r="I48" s="71"/>
      <c r="J48" s="71"/>
      <c r="K48" s="71"/>
      <c r="L48" s="79"/>
      <c r="M48" s="80"/>
      <c r="N48" s="74"/>
      <c r="O48" s="74"/>
      <c r="P48" s="75"/>
      <c r="Q48" s="76"/>
      <c r="R48" s="76"/>
      <c r="S48" s="76"/>
      <c r="T48" s="76"/>
      <c r="U48" s="77"/>
      <c r="V48" s="81"/>
      <c r="W48" s="82"/>
    </row>
    <row r="49" spans="1:23" s="54" customFormat="1" hidden="1" x14ac:dyDescent="0.25">
      <c r="A49" s="67"/>
      <c r="B49" s="68"/>
      <c r="C49" s="68"/>
      <c r="D49" s="69"/>
      <c r="E49" s="70"/>
      <c r="F49" s="71"/>
      <c r="G49" s="71"/>
      <c r="H49" s="71"/>
      <c r="I49" s="71"/>
      <c r="J49" s="71"/>
      <c r="K49" s="71"/>
      <c r="L49" s="79"/>
      <c r="M49" s="80"/>
      <c r="N49" s="74"/>
      <c r="O49" s="74"/>
      <c r="P49" s="75"/>
      <c r="Q49" s="76"/>
      <c r="R49" s="76"/>
      <c r="S49" s="76"/>
      <c r="T49" s="76"/>
      <c r="U49" s="77"/>
      <c r="V49" s="83" t="s">
        <v>138</v>
      </c>
      <c r="W49" s="84">
        <v>0</v>
      </c>
    </row>
    <row r="50" spans="1:23" s="54" customFormat="1" hidden="1" x14ac:dyDescent="0.25">
      <c r="A50" s="67"/>
      <c r="B50" s="68"/>
      <c r="C50" s="68"/>
      <c r="D50" s="69"/>
      <c r="E50" s="70"/>
      <c r="F50" s="71"/>
      <c r="G50" s="71"/>
      <c r="H50" s="71"/>
      <c r="I50" s="71"/>
      <c r="J50" s="71"/>
      <c r="K50" s="71"/>
      <c r="L50" s="79"/>
      <c r="M50" s="80"/>
      <c r="N50" s="74"/>
      <c r="O50" s="74"/>
      <c r="P50" s="75"/>
      <c r="Q50" s="76"/>
      <c r="R50" s="76"/>
      <c r="S50" s="76"/>
      <c r="T50" s="76"/>
      <c r="U50" s="77"/>
      <c r="V50" s="85" t="s">
        <v>139</v>
      </c>
      <c r="W50" s="86">
        <f>+SUM(W8:W46)</f>
        <v>1787430905</v>
      </c>
    </row>
    <row r="51" spans="1:23" s="54" customFormat="1" hidden="1" x14ac:dyDescent="0.25">
      <c r="A51" s="87"/>
      <c r="B51" s="88" t="s">
        <v>140</v>
      </c>
      <c r="C51" s="68"/>
      <c r="D51" s="69"/>
      <c r="E51" s="70"/>
      <c r="F51" s="71"/>
      <c r="G51" s="71"/>
      <c r="H51" s="71"/>
      <c r="I51" s="71"/>
      <c r="J51" s="71"/>
      <c r="K51" s="71"/>
      <c r="L51" s="79"/>
      <c r="M51" s="80"/>
      <c r="N51" s="74"/>
      <c r="O51" s="74"/>
      <c r="P51" s="75"/>
      <c r="Q51" s="76"/>
      <c r="R51" s="76"/>
      <c r="S51" s="76"/>
      <c r="T51" s="76"/>
      <c r="U51" s="77"/>
      <c r="V51" s="81"/>
      <c r="W51" s="82"/>
    </row>
    <row r="52" spans="1:23" s="54" customFormat="1" hidden="1" x14ac:dyDescent="0.25">
      <c r="A52" s="89"/>
      <c r="B52" s="88" t="s">
        <v>141</v>
      </c>
      <c r="C52" s="68"/>
      <c r="D52" s="69"/>
      <c r="E52" s="70"/>
      <c r="F52" s="71"/>
      <c r="G52" s="71"/>
      <c r="H52" s="71"/>
      <c r="I52" s="71"/>
      <c r="J52" s="71"/>
      <c r="K52" s="71"/>
      <c r="L52" s="79"/>
      <c r="M52" s="80"/>
      <c r="N52" s="74"/>
      <c r="O52" s="74"/>
      <c r="P52" s="75"/>
      <c r="Q52" s="76"/>
      <c r="R52" s="76"/>
      <c r="S52" s="76"/>
      <c r="T52" s="76"/>
      <c r="U52" s="77"/>
      <c r="V52" s="81"/>
      <c r="W52" s="82"/>
    </row>
    <row r="53" spans="1:23" s="54" customFormat="1" hidden="1" x14ac:dyDescent="0.25">
      <c r="A53" s="90"/>
      <c r="B53" s="88" t="s">
        <v>142</v>
      </c>
      <c r="C53" s="68"/>
      <c r="D53" s="69"/>
      <c r="E53" s="70"/>
      <c r="F53" s="71"/>
      <c r="G53" s="71"/>
      <c r="H53" s="71"/>
      <c r="I53" s="71"/>
      <c r="J53" s="71"/>
      <c r="K53" s="71"/>
      <c r="L53" s="79"/>
      <c r="M53" s="80"/>
      <c r="N53" s="74"/>
      <c r="O53" s="74"/>
      <c r="P53" s="75"/>
      <c r="Q53" s="76"/>
      <c r="R53" s="76"/>
      <c r="S53" s="76"/>
      <c r="T53" s="76"/>
      <c r="U53" s="77"/>
      <c r="V53" s="81"/>
      <c r="W53" s="82"/>
    </row>
    <row r="54" spans="1:23" ht="48.75" hidden="1" customHeight="1" x14ac:dyDescent="0.25">
      <c r="A54" s="91"/>
    </row>
    <row r="55" spans="1:23" hidden="1" x14ac:dyDescent="0.25">
      <c r="A55" s="92" t="s">
        <v>143</v>
      </c>
      <c r="B55" s="92" t="s">
        <v>144</v>
      </c>
      <c r="C55" s="92" t="s">
        <v>145</v>
      </c>
      <c r="H55" s="93"/>
    </row>
    <row r="56" spans="1:23" ht="15" hidden="1" customHeight="1" x14ac:dyDescent="0.25">
      <c r="A56" s="94" t="s">
        <v>146</v>
      </c>
      <c r="B56" s="95">
        <v>2603812140</v>
      </c>
      <c r="C56" s="96"/>
      <c r="D56" s="93"/>
      <c r="J56" s="97"/>
    </row>
    <row r="57" spans="1:23" hidden="1" x14ac:dyDescent="0.25">
      <c r="A57" s="95" t="s">
        <v>147</v>
      </c>
      <c r="B57" s="98">
        <f>+L5</f>
        <v>2603812140</v>
      </c>
      <c r="C57" s="95"/>
      <c r="J57" s="93"/>
      <c r="P57" s="99"/>
      <c r="Q57" s="93"/>
    </row>
    <row r="58" spans="1:23" hidden="1" x14ac:dyDescent="0.25">
      <c r="A58" s="100" t="s">
        <v>148</v>
      </c>
      <c r="B58" s="100">
        <f>B56-B57</f>
        <v>0</v>
      </c>
      <c r="C58" s="96"/>
    </row>
    <row r="59" spans="1:23" hidden="1" x14ac:dyDescent="0.25">
      <c r="A59" s="100" t="s">
        <v>149</v>
      </c>
      <c r="B59" s="101">
        <f>B58</f>
        <v>0</v>
      </c>
      <c r="C59" s="96"/>
    </row>
    <row r="60" spans="1:23" hidden="1" x14ac:dyDescent="0.25">
      <c r="K60" s="102"/>
      <c r="V60" s="93"/>
      <c r="W60" s="93"/>
    </row>
    <row r="61" spans="1:23" hidden="1" x14ac:dyDescent="0.25">
      <c r="V61" s="93"/>
    </row>
    <row r="62" spans="1:23" hidden="1" x14ac:dyDescent="0.25">
      <c r="A62" s="103" t="s">
        <v>150</v>
      </c>
      <c r="B62" s="104"/>
      <c r="C62" s="105"/>
      <c r="K62" s="93"/>
      <c r="V62" s="93"/>
      <c r="W62" s="93"/>
    </row>
    <row r="63" spans="1:23" hidden="1" x14ac:dyDescent="0.25">
      <c r="A63" s="106" t="s">
        <v>151</v>
      </c>
      <c r="B63" s="107"/>
      <c r="C63" s="108"/>
    </row>
    <row r="64" spans="1:23" hidden="1" x14ac:dyDescent="0.25">
      <c r="A64" s="106" t="s">
        <v>152</v>
      </c>
      <c r="B64" s="107"/>
      <c r="C64" s="108"/>
      <c r="Q64" s="109"/>
      <c r="R64" s="109"/>
    </row>
    <row r="65" spans="1:3" hidden="1" x14ac:dyDescent="0.25">
      <c r="A65" s="106" t="s">
        <v>153</v>
      </c>
      <c r="B65" s="107"/>
      <c r="C65" s="108"/>
    </row>
    <row r="66" spans="1:3" hidden="1" x14ac:dyDescent="0.25">
      <c r="A66" s="106" t="s">
        <v>154</v>
      </c>
      <c r="B66" s="107"/>
      <c r="C66" s="108"/>
    </row>
    <row r="67" spans="1:3" hidden="1" x14ac:dyDescent="0.25">
      <c r="A67" s="106" t="s">
        <v>155</v>
      </c>
      <c r="B67" s="107"/>
      <c r="C67" s="108"/>
    </row>
    <row r="68" spans="1:3" hidden="1" x14ac:dyDescent="0.25">
      <c r="A68" s="106" t="s">
        <v>156</v>
      </c>
      <c r="B68" s="107"/>
      <c r="C68" s="108"/>
    </row>
    <row r="69" spans="1:3" hidden="1" x14ac:dyDescent="0.25">
      <c r="A69" s="106" t="s">
        <v>157</v>
      </c>
      <c r="B69" s="107"/>
      <c r="C69" s="108"/>
    </row>
    <row r="70" spans="1:3" hidden="1" x14ac:dyDescent="0.25">
      <c r="A70" s="106" t="s">
        <v>158</v>
      </c>
      <c r="B70" s="107"/>
      <c r="C70" s="108"/>
    </row>
    <row r="71" spans="1:3" hidden="1" x14ac:dyDescent="0.25">
      <c r="A71" s="106" t="s">
        <v>159</v>
      </c>
      <c r="B71" s="107"/>
      <c r="C71" s="108"/>
    </row>
    <row r="72" spans="1:3" hidden="1" x14ac:dyDescent="0.25"/>
    <row r="73" spans="1:3" hidden="1" x14ac:dyDescent="0.25"/>
    <row r="74" spans="1:3" hidden="1" x14ac:dyDescent="0.25"/>
  </sheetData>
  <mergeCells count="76">
    <mergeCell ref="A71:C71"/>
    <mergeCell ref="A65:C65"/>
    <mergeCell ref="A66:C66"/>
    <mergeCell ref="A67:C67"/>
    <mergeCell ref="A68:C68"/>
    <mergeCell ref="A69:C69"/>
    <mergeCell ref="A70:C70"/>
    <mergeCell ref="S39:S42"/>
    <mergeCell ref="T39:T42"/>
    <mergeCell ref="W39:W42"/>
    <mergeCell ref="A62:C62"/>
    <mergeCell ref="A63:C63"/>
    <mergeCell ref="A64:C64"/>
    <mergeCell ref="M39:M42"/>
    <mergeCell ref="N39:N42"/>
    <mergeCell ref="O39:O42"/>
    <mergeCell ref="P39:P42"/>
    <mergeCell ref="Q39:Q42"/>
    <mergeCell ref="R39:R42"/>
    <mergeCell ref="T35:T36"/>
    <mergeCell ref="W35:W36"/>
    <mergeCell ref="B39:B42"/>
    <mergeCell ref="C39:C42"/>
    <mergeCell ref="F39:F42"/>
    <mergeCell ref="G39:G42"/>
    <mergeCell ref="H39:H42"/>
    <mergeCell ref="I39:I42"/>
    <mergeCell ref="J39:J42"/>
    <mergeCell ref="K39:K42"/>
    <mergeCell ref="N35:N36"/>
    <mergeCell ref="O35:O36"/>
    <mergeCell ref="P35:P36"/>
    <mergeCell ref="Q35:Q36"/>
    <mergeCell ref="R35:R36"/>
    <mergeCell ref="S35:S36"/>
    <mergeCell ref="W25:W26"/>
    <mergeCell ref="B35:B36"/>
    <mergeCell ref="C35:C36"/>
    <mergeCell ref="F35:F36"/>
    <mergeCell ref="G35:G36"/>
    <mergeCell ref="H35:H36"/>
    <mergeCell ref="I35:I36"/>
    <mergeCell ref="J35:J36"/>
    <mergeCell ref="K35:K36"/>
    <mergeCell ref="M35:M36"/>
    <mergeCell ref="Q25:Q26"/>
    <mergeCell ref="R25:R26"/>
    <mergeCell ref="S25:S26"/>
    <mergeCell ref="T25:T26"/>
    <mergeCell ref="U25:U26"/>
    <mergeCell ref="V25:V26"/>
    <mergeCell ref="C21:C22"/>
    <mergeCell ref="M21:M22"/>
    <mergeCell ref="W21:W22"/>
    <mergeCell ref="C25:C26"/>
    <mergeCell ref="J25:J26"/>
    <mergeCell ref="K25:K26"/>
    <mergeCell ref="M25:M26"/>
    <mergeCell ref="N25:N26"/>
    <mergeCell ref="O25:O26"/>
    <mergeCell ref="P25:P26"/>
    <mergeCell ref="E5:G5"/>
    <mergeCell ref="H5:K5"/>
    <mergeCell ref="L5:N5"/>
    <mergeCell ref="O5:Q5"/>
    <mergeCell ref="R5:W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</mergeCells>
  <hyperlinks>
    <hyperlink ref="D5" r:id="rId1"/>
  </hyperlinks>
  <pageMargins left="0.25" right="0.25" top="0.75" bottom="0.75" header="0.3" footer="0.3"/>
  <pageSetup scale="10" fitToHeight="0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212BCC8ACD443A9EB545C6CCAC821" ma:contentTypeVersion="3" ma:contentTypeDescription="Crear nuevo documento." ma:contentTypeScope="" ma:versionID="0294035b29226580d63e150f1696963a">
  <xsd:schema xmlns:xsd="http://www.w3.org/2001/XMLSchema" xmlns:xs="http://www.w3.org/2001/XMLSchema" xmlns:p="http://schemas.microsoft.com/office/2006/metadata/properties" xmlns:ns2="a2695986-621c-4a71-a04f-42557777ef5b" xmlns:ns3="9188eaee-deac-48bd-b75f-44b91a54911b" targetNamespace="http://schemas.microsoft.com/office/2006/metadata/properties" ma:root="true" ma:fieldsID="64c81fa702fc54f7acca499087be3ff4" ns2:_="" ns3:_="">
    <xsd:import namespace="a2695986-621c-4a71-a04f-42557777ef5b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95986-621c-4a71-a04f-42557777ef5b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a2695986-621c-4a71-a04f-42557777ef5b">2026-02-09T05:00:00+00:00</Fecha>
    <Vigencia xmlns="a2695986-621c-4a71-a04f-42557777ef5b">2026</Vigencia>
  </documentManagement>
</p:properties>
</file>

<file path=customXml/itemProps1.xml><?xml version="1.0" encoding="utf-8"?>
<ds:datastoreItem xmlns:ds="http://schemas.openxmlformats.org/officeDocument/2006/customXml" ds:itemID="{A75DD43D-9B22-4437-B2FC-A1DFF031D92B}"/>
</file>

<file path=customXml/itemProps2.xml><?xml version="1.0" encoding="utf-8"?>
<ds:datastoreItem xmlns:ds="http://schemas.openxmlformats.org/officeDocument/2006/customXml" ds:itemID="{FC7B30C3-F022-4A07-8624-1C9097196FC5}"/>
</file>

<file path=customXml/itemProps3.xml><?xml version="1.0" encoding="utf-8"?>
<ds:datastoreItem xmlns:ds="http://schemas.openxmlformats.org/officeDocument/2006/customXml" ds:itemID="{92DC7356-2E62-4E09-B50F-F2FD8593E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ENERO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01. PAA2026_31_01_2026</dc:title>
  <dc:creator>Verónica López López</dc:creator>
  <cp:lastModifiedBy>Verónica López López</cp:lastModifiedBy>
  <dcterms:created xsi:type="dcterms:W3CDTF">2026-02-02T21:06:42Z</dcterms:created>
  <dcterms:modified xsi:type="dcterms:W3CDTF">2026-02-02T21:09:03Z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0x0101006CC212BCC8ACD443A9EB545C6CCAC821</vt:lpwstr>
  </property>
</Properties>
</file>